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8895" firstSheet="5" activeTab="5"/>
  </bookViews>
  <sheets>
    <sheet name="1" sheetId="1" state="hidden" r:id="rId1"/>
    <sheet name="прил2" sheetId="2" state="hidden" r:id="rId2"/>
    <sheet name="2" sheetId="3" state="hidden" r:id="rId3"/>
    <sheet name="3" sheetId="4" state="hidden" r:id="rId4"/>
    <sheet name="4" sheetId="5" state="hidden" r:id="rId5"/>
    <sheet name="5" sheetId="6" r:id="rId6"/>
    <sheet name="прил6" sheetId="7" state="hidden" r:id="rId7"/>
    <sheet name="6" sheetId="8" state="hidden" r:id="rId8"/>
    <sheet name="7" sheetId="9" r:id="rId9"/>
    <sheet name="прил8" sheetId="10" state="hidden" r:id="rId10"/>
    <sheet name="8" sheetId="11" state="hidden" r:id="rId11"/>
    <sheet name="9" sheetId="12" r:id="rId12"/>
    <sheet name="прил10" sheetId="13" state="hidden" r:id="rId13"/>
    <sheet name="прил12" sheetId="14" state="hidden" r:id="rId14"/>
    <sheet name="10" sheetId="15" state="hidden" r:id="rId15"/>
    <sheet name="прил14" sheetId="16" state="hidden" r:id="rId16"/>
    <sheet name="прил16" sheetId="17" state="hidden" r:id="rId17"/>
    <sheet name="11" sheetId="18" r:id="rId18"/>
    <sheet name="12" sheetId="19" state="hidden" r:id="rId19"/>
    <sheet name="13" sheetId="20" state="hidden" r:id="rId20"/>
    <sheet name="14" sheetId="21" state="hidden" r:id="rId21"/>
    <sheet name="15" sheetId="22" state="hidden" r:id="rId22"/>
    <sheet name="16" sheetId="23" state="hidden" r:id="rId23"/>
  </sheets>
  <externalReferences>
    <externalReference r:id="rId26"/>
  </externalReferences>
  <definedNames>
    <definedName name="_xlnm.Print_Titles" localSheetId="3">'3'!$11:$11</definedName>
    <definedName name="_xlnm.Print_Titles" localSheetId="5">'5'!$13:$13</definedName>
    <definedName name="_xlnm.Print_Titles" localSheetId="11">'9'!$10:$10</definedName>
    <definedName name="_xlnm.Print_Titles" localSheetId="13">'прил12'!$11:$11</definedName>
    <definedName name="_xlnm.Print_Titles" localSheetId="6">'прил6'!$12:$12</definedName>
    <definedName name="_xlnm.Print_Titles" localSheetId="9">'прил8'!$10:$10</definedName>
    <definedName name="_xlnm.Print_Area" localSheetId="0">'1'!$A$1:$C$30</definedName>
    <definedName name="_xlnm.Print_Area" localSheetId="19">'13'!$A$1:$D$28</definedName>
    <definedName name="_xlnm.Print_Area" localSheetId="3">'3'!$A$1:$C$71</definedName>
    <definedName name="_xlnm.Print_Area" localSheetId="4">'4'!$A$1:$C$17</definedName>
    <definedName name="_xlnm.Print_Area" localSheetId="5">'5'!$A$1:$C$88</definedName>
    <definedName name="_xlnm.Print_Area" localSheetId="7">'6'!$A$1:$E$69</definedName>
    <definedName name="_xlnm.Print_Area" localSheetId="8">'7'!$A$1:$G$181</definedName>
    <definedName name="_xlnm.Print_Area" localSheetId="11">'9'!$A$1:$H$165</definedName>
    <definedName name="_xlnm.Print_Area" localSheetId="12">'прил10'!$A$1:$I$111</definedName>
    <definedName name="_xlnm.Print_Area" localSheetId="13">'прил12'!$A$1:$H$29</definedName>
    <definedName name="_xlnm.Print_Area" localSheetId="1">'прил2'!$A$1:$D$28</definedName>
    <definedName name="_xlnm.Print_Area" localSheetId="6">'прил6'!$A$1:$D$70</definedName>
    <definedName name="_xlnm.Print_Area" localSheetId="9">'прил8'!$A$1:$H$110</definedName>
  </definedNames>
  <calcPr fullCalcOnLoad="1"/>
</workbook>
</file>

<file path=xl/comments11.xml><?xml version="1.0" encoding="utf-8"?>
<comments xmlns="http://schemas.openxmlformats.org/spreadsheetml/2006/main">
  <authors>
    <author>User</author>
    <author>Пользователь</author>
  </authors>
  <commentList>
    <comment ref="H1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182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I1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Пользователь</author>
    <author>User</author>
  </authors>
  <commentList>
    <comment ref="A182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</t>
        </r>
      </text>
    </comment>
    <comment ref="H13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<sst xmlns="http://schemas.openxmlformats.org/spreadsheetml/2006/main" count="8603" uniqueCount="1079">
  <si>
    <t>Прочие безвозмездные поступления в бюджеты поселений</t>
  </si>
  <si>
    <t>2 08 05000 10 0000 180</t>
  </si>
  <si>
    <t>2 18 05020 10 0000 151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</si>
  <si>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</si>
  <si>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2 18 05010 10 0000 180</t>
  </si>
  <si>
    <t>2 18 05020 10 0000 180</t>
  </si>
  <si>
    <t>2 18 05030 10 0000 180</t>
  </si>
  <si>
    <t>1 11 08050 10 0000 120</t>
  </si>
  <si>
    <t>1 11 09015 10 0000 120</t>
  </si>
  <si>
    <t>1 11 09025 10 0000 120</t>
  </si>
  <si>
    <t>1 15 02050 10 0000 140</t>
  </si>
  <si>
    <t>1 16 23051 10 0000 140</t>
  </si>
  <si>
    <t>1 16 23052 10 0000 140</t>
  </si>
  <si>
    <t>1 16 32000 10 0000 140</t>
  </si>
  <si>
    <t>1 16 90050 10 0000 140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</si>
  <si>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</si>
  <si>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</si>
  <si>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</si>
  <si>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</si>
  <si>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</si>
  <si>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</si>
  <si>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</si>
  <si>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</si>
  <si>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</si>
  <si>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</si>
  <si>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</si>
  <si>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</si>
  <si>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</si>
  <si>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</si>
  <si>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</si>
  <si>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</si>
  <si>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</si>
  <si>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</si>
  <si>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</si>
  <si>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</si>
  <si>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</si>
  <si>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</si>
  <si>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</si>
  <si>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</si>
  <si>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</si>
  <si>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</si>
  <si>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</si>
  <si>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</si>
  <si>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</si>
  <si>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</si>
  <si>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</si>
  <si>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</si>
  <si>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</si>
  <si>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</si>
  <si>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</si>
  <si>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</si>
  <si>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</si>
  <si>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</si>
  <si>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</si>
  <si>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</si>
  <si>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</si>
  <si>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>Приложение №12</t>
  </si>
  <si>
    <t>Объем привлечения средств в 2016г.</t>
  </si>
  <si>
    <t>Объем привлечения средств в 2017г.</t>
  </si>
  <si>
    <t>Приложение №14</t>
  </si>
  <si>
    <t xml:space="preserve">Программа муниципальных гарантий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</si>
  <si>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</si>
  <si>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</si>
  <si>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</si>
  <si>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</si>
  <si>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</si>
  <si>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</si>
  <si>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</si>
  <si>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</si>
  <si>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</si>
  <si>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>Объем бюджетных ассигнований на исполнение гарантий по возможным гарантийным случаям в 2015 году, тыс.рублей</t>
  </si>
  <si>
    <t>2 00 00000 00 0000 000</t>
  </si>
  <si>
    <t>2 02 00000 00 0000 000</t>
  </si>
  <si>
    <t>2 02 01000 00 0000 151</t>
  </si>
  <si>
    <t>2 02 01001 00 0000 151</t>
  </si>
  <si>
    <t>2 02 02000 00 0000 151</t>
  </si>
  <si>
    <t>2 02 02999 00 0000 151</t>
  </si>
  <si>
    <t>Прочие субсидии</t>
  </si>
  <si>
    <t>2 02 03000 00 0000 151</t>
  </si>
  <si>
    <t>2 02 04000 00 0000 151</t>
  </si>
  <si>
    <t>2 07 00000 00 0000 180</t>
  </si>
  <si>
    <t>Прочие безвозмездные поступления</t>
  </si>
  <si>
    <t>1 00 00000 00 0000 000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</si>
  <si>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</si>
  <si>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</si>
  <si>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</si>
  <si>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</si>
  <si>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</si>
  <si>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</si>
  <si>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</si>
  <si>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</si>
  <si>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</si>
  <si>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</si>
  <si>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</si>
  <si>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</si>
  <si>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</si>
  <si>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</si>
  <si>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</si>
  <si>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</si>
  <si>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</si>
  <si>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</si>
  <si>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</si>
  <si>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</si>
  <si>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</si>
  <si>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</si>
  <si>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</si>
  <si>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</si>
  <si>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</si>
  <si>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</si>
  <si>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</si>
  <si>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</si>
  <si>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</si>
  <si>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</si>
  <si>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</si>
  <si>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</si>
  <si>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</si>
  <si>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</si>
  <si>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</si>
  <si>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</si>
  <si>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</si>
  <si>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</si>
  <si>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</si>
  <si>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</si>
  <si>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</si>
  <si>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</si>
  <si>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трасферты</t>
  </si>
  <si>
    <t>Доходы бюджета - ИТОГО</t>
  </si>
  <si>
    <t>Приложение №6</t>
  </si>
  <si>
    <t>Сумма  на 2017 год</t>
  </si>
  <si>
    <t>Сумма  на 2016 год</t>
  </si>
  <si>
    <t xml:space="preserve">Перечень главных администраторов источников финансирования 
</t>
  </si>
  <si>
    <t>Код главы</t>
  </si>
  <si>
    <t>Код группы, подгруппы, статьи и вида источников</t>
  </si>
  <si>
    <t>Приложение №4</t>
  </si>
  <si>
    <t>01 03 0100 10 0000 710</t>
  </si>
  <si>
    <t>01 03 0100 10 0000 810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</si>
  <si>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</si>
  <si>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</si>
  <si>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</si>
  <si>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</si>
  <si>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</si>
  <si>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Перечень   главных  администраторов доходов</t>
  </si>
  <si>
    <t xml:space="preserve">Код главного администратора доходов
</t>
  </si>
  <si>
    <t>Приложение №3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</si>
  <si>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</si>
  <si>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</si>
  <si>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</si>
  <si>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</si>
  <si>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</si>
  <si>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</si>
  <si>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</si>
  <si>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</si>
  <si>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</si>
  <si>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</si>
  <si>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</si>
  <si>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</si>
  <si>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</si>
  <si>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</si>
  <si>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</si>
  <si>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</si>
  <si>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</si>
  <si>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</si>
  <si>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</si>
  <si>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</si>
  <si>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</si>
  <si>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</si>
  <si>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13</t>
  </si>
  <si>
    <t>05 0</t>
  </si>
  <si>
    <t>09 0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</si>
  <si>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</si>
  <si>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</si>
  <si>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</si>
  <si>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</si>
  <si>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</si>
  <si>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</si>
  <si>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</si>
  <si>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</si>
  <si>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</si>
  <si>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</si>
  <si>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</si>
  <si>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ХОЯЙСТВО</t>
  </si>
  <si>
    <t>05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</si>
  <si>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</si>
  <si>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</si>
  <si>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</si>
  <si>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</si>
  <si>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</si>
  <si>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</si>
  <si>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</si>
  <si>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</si>
  <si>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</si>
  <si>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ОБРАЗОВАНИЕ</t>
  </si>
  <si>
    <t>Молодежная политика и оздоровление детей</t>
  </si>
  <si>
    <t xml:space="preserve">08 1 </t>
  </si>
  <si>
    <t>ФИЗИЧЕСКАЯ КУЛЬТУРА И СПОРТ</t>
  </si>
  <si>
    <t>Массовый спорт</t>
  </si>
  <si>
    <t>11</t>
  </si>
  <si>
    <t xml:space="preserve">08 2 </t>
  </si>
  <si>
    <t>тыс.руб.</t>
  </si>
  <si>
    <t>ЦСР</t>
  </si>
  <si>
    <t>Наименование</t>
  </si>
  <si>
    <t>01 0</t>
  </si>
  <si>
    <t>0000</t>
  </si>
  <si>
    <t>01 1</t>
  </si>
  <si>
    <t>1401</t>
  </si>
  <si>
    <t>Расходы на обеспечение деятельности (оказание услуг) муниципальных учреждений</t>
  </si>
  <si>
    <t>1444</t>
  </si>
  <si>
    <t xml:space="preserve">Создание условий для организации досуга и обеспечения жителей поселения услугами организаций культуры </t>
  </si>
  <si>
    <t>1402</t>
  </si>
  <si>
    <t>Обеспечение деятельности и выполнение функций органов местного самоуправления</t>
  </si>
  <si>
    <t>02 0</t>
  </si>
  <si>
    <t>02 1</t>
  </si>
  <si>
    <t>1445</t>
  </si>
  <si>
    <t>05 1</t>
  </si>
  <si>
    <t>Мероприятия в области энергосбережения</t>
  </si>
  <si>
    <t xml:space="preserve">07 0 </t>
  </si>
  <si>
    <t>07 1</t>
  </si>
  <si>
    <t>1433</t>
  </si>
  <si>
    <t>Мероприятия по благоустройству</t>
  </si>
  <si>
    <t>1455</t>
  </si>
  <si>
    <t>Озеленение</t>
  </si>
  <si>
    <t xml:space="preserve">08 0 </t>
  </si>
  <si>
    <t>1414</t>
  </si>
  <si>
    <t>Реализация мероприятий в сфере молодежной политики</t>
  </si>
  <si>
    <t>1406</t>
  </si>
  <si>
    <t>09 1</t>
  </si>
  <si>
    <t>1437</t>
  </si>
  <si>
    <t>Мероприятия, направленные на развитие муниципальной службы</t>
  </si>
  <si>
    <t>13 0</t>
  </si>
  <si>
    <t>13 1</t>
  </si>
  <si>
    <t>1415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</si>
  <si>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</si>
  <si>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71 0</t>
  </si>
  <si>
    <t>Обеспечение функционирования главы муниципального образования</t>
  </si>
  <si>
    <t>71 1</t>
  </si>
  <si>
    <t>Глава муниципального образования</t>
  </si>
  <si>
    <t>73 0</t>
  </si>
  <si>
    <t>Обеспечение функционирования местных администраций</t>
  </si>
  <si>
    <t>73 1</t>
  </si>
  <si>
    <t>Обеспечение деятельности администрации муниципального образования</t>
  </si>
  <si>
    <t>76 0</t>
  </si>
  <si>
    <t>Реализация государственных функций, связанных с общегосударственным управлением</t>
  </si>
  <si>
    <t>76 1</t>
  </si>
  <si>
    <t>1404</t>
  </si>
  <si>
    <t>Выполнение других (прочих) обязательств органа местного самоуправления</t>
  </si>
  <si>
    <t>77 0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</si>
  <si>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</si>
  <si>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</si>
  <si>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</si>
  <si>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5918</t>
  </si>
  <si>
    <t>Осуществление первичного воинского учета на территориях, где отсутствуют военные комиссариаты</t>
  </si>
  <si>
    <t>77 3</t>
  </si>
  <si>
    <t>Организация и проведение выборов и референдумов</t>
  </si>
  <si>
    <t>1441</t>
  </si>
  <si>
    <t>Подготовка и проведение выборов</t>
  </si>
  <si>
    <t>Приложение №8</t>
  </si>
  <si>
    <t>Сумма на 2017 год</t>
  </si>
  <si>
    <t>Сумма на 2016 год</t>
  </si>
  <si>
    <t>Приложение №10</t>
  </si>
  <si>
    <t>тыс.рублей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</si>
  <si>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</si>
  <si>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</si>
  <si>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</si>
  <si>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</si>
  <si>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</si>
  <si>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</si>
  <si>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</si>
  <si>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</si>
  <si>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</si>
  <si>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</si>
  <si>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</si>
  <si>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</si>
  <si>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1 14 00000 00 0000 000</t>
  </si>
  <si>
    <t>ДОХОДЫ ОТ ПРОДАЖИ МАТЕРИАЛЬНЫХ И НЕМАТЕРИАЛЬНЫХ АКТИВОВ</t>
  </si>
  <si>
    <t>1 14 06000 00 0000 430</t>
  </si>
  <si>
    <t>2 07 05030 10 0000 180</t>
  </si>
  <si>
    <t xml:space="preserve">Прочие безвозмездные поступления в бюджеты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</si>
  <si>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 соответствии с законодательными актами Российской Федерации на совершение нотариальных действий</t>
  </si>
  <si>
    <t>1 11 01050 10 0000 120</t>
  </si>
  <si>
    <t>1 11 02085 10 0000 120</t>
  </si>
  <si>
    <t>1 11 03050 10 0000 120</t>
  </si>
  <si>
    <t>1 11 05025 10 0000 120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</si>
  <si>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</si>
  <si>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</si>
  <si>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</si>
  <si>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1 11 05093 10 0000 120</t>
  </si>
  <si>
    <t>1 11 07015 10 0000 120</t>
  </si>
  <si>
    <t>1 11 09035 10 0000 120</t>
  </si>
  <si>
    <t>1 11 09045 10 0000 120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</si>
  <si>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</si>
  <si>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</si>
  <si>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</si>
  <si>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1 14 01050 10 0000 410</t>
  </si>
  <si>
    <t>1 14 02052 10 0000 410</t>
  </si>
  <si>
    <t>1 14 02053 10 0000 410</t>
  </si>
  <si>
    <t>1 14 02052 10 0000 440</t>
  </si>
  <si>
    <t>1 14 02053 10 0000 440</t>
  </si>
  <si>
    <t>1 14 03050 10 0000 410</t>
  </si>
  <si>
    <t>1 14 03050 10 0000 440</t>
  </si>
  <si>
    <t>1  14  04050 10 0000 420</t>
  </si>
  <si>
    <t>1  14  06025 10 0000 430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</si>
  <si>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</si>
  <si>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1  16  18050 10 0000 140</t>
  </si>
  <si>
    <t>1  16 33050 10 0000 140</t>
  </si>
  <si>
    <t>1  16 37040  10 0000 140</t>
  </si>
  <si>
    <t>1 17 01050 10  0000  180</t>
  </si>
  <si>
    <t>1 17  02020 10 0000 180</t>
  </si>
  <si>
    <t>1  17 05050 10  0000 180</t>
  </si>
  <si>
    <t xml:space="preserve">** Главными администраторами доходов, администраторами доходов по группе доходов «2 00 00000  00 0000 000  Безвозмездные поступления» (в части доходов, зачисляемых в бюджет муниципального района)  являются уполномоченные органы местного самоуправления, 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</si>
  <si>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</si>
  <si>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</si>
  <si>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</si>
  <si>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</si>
  <si>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</si>
  <si>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</si>
  <si>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</si>
  <si>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1  11  05035  10  0000  120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</si>
  <si>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</si>
  <si>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</si>
  <si>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1 01 02020 01 0000 110</t>
  </si>
  <si>
    <t>1 03 00000 00 0000 000</t>
  </si>
  <si>
    <t>1 03 02000 01 0000 110</t>
  </si>
  <si>
    <t>1 03 02240 01 0000 110</t>
  </si>
  <si>
    <t>1 03 02230 01 0000 110</t>
  </si>
  <si>
    <t>1 03 02250 01 0000 110</t>
  </si>
  <si>
    <t>1 03 02260 01 0000 110</t>
  </si>
  <si>
    <t>Доходы от уплаты акцизов на дизильное топливо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</si>
  <si>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</si>
  <si>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</si>
  <si>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</si>
  <si>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1 05 00000 00 0000 000</t>
  </si>
  <si>
    <t>1 05 03000 01 0000 110</t>
  </si>
  <si>
    <t>1 05 03010 01 0000 110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</si>
  <si>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</si>
  <si>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</si>
  <si>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</si>
  <si>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1 13 00000 00 0000 000</t>
  </si>
  <si>
    <t>1 13 01990 00 0000 130</t>
  </si>
  <si>
    <t>1 14 06020 00 0000 430</t>
  </si>
  <si>
    <t>1 14 06025 10 0000 430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</si>
  <si>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</si>
  <si>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</si>
  <si>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 вопросов 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</si>
  <si>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</si>
  <si>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</si>
  <si>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2 07 05000 10 0000 180</t>
  </si>
  <si>
    <t>ОХО</t>
  </si>
  <si>
    <t>1434</t>
  </si>
  <si>
    <t>04 0</t>
  </si>
  <si>
    <t>04 1</t>
  </si>
  <si>
    <t>1470</t>
  </si>
  <si>
    <t>Проведение муниципальной политики в области имущественных и земельных отношений на территории муниципального образования</t>
  </si>
  <si>
    <t>Муниципальная программа __________________________ сельсовета Поныровского района Курской области «Повышение эффективности работы с молодежью, развитие физической культуры и спорта в _____________________ сельсовете Поныровского района Курской области»</t>
  </si>
  <si>
    <t>Подпрограмма «Повышение эффективности реализации молодежной политики» муниципальной программы  _________ сельсовета Поныровского района Курской области «Повышение эффективности работы с молодежью, развитие физической культуры и спорта в _____________________ сельсовете Поныровского района Курской области»</t>
  </si>
  <si>
    <t>Муниципальная программа _____________кого сельсовета Поныровского района Курской области «Социальная поддержка граждан в _____________ком сельсовете Поныровского района Курской области»</t>
  </si>
  <si>
    <t>Подпрограмма «Развитие мер социальной поддержки отдельных категорий граждан» муниципальной программы _________ сельсовета Поныровского района Курской области «Социальная поддержка граждан в _________ сельсовете Поныровского района Курской области»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</si>
  <si>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</si>
  <si>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 xml:space="preserve">Прочие расходы </t>
  </si>
  <si>
    <t>1439</t>
  </si>
  <si>
    <t>публикации</t>
  </si>
  <si>
    <t>Реализация мероприятий по распространению официальной информации</t>
  </si>
  <si>
    <t>Курской области на 2015 год и  на плановый период 2016 и 2017 годов"</t>
  </si>
  <si>
    <t xml:space="preserve">Распределение бюджетных ассигнований </t>
  </si>
  <si>
    <t xml:space="preserve">на реализацию муниципальных программ </t>
  </si>
  <si>
    <t>Приложение №16</t>
  </si>
  <si>
    <t xml:space="preserve"> в плановом периоде 2016 и 2017 годов</t>
  </si>
  <si>
    <t>на плановый период 2016 и 2017 годов</t>
  </si>
  <si>
    <t xml:space="preserve">
Наименование главного администратора  доходов бюджета поселения
</t>
  </si>
  <si>
    <t>Выполнение других обязательств ____________ сельсовета Поныровского района Курской области</t>
  </si>
  <si>
    <t>Муниципальная программа ___Возовского сельсовета Поныровского района Курской области «Социальная поддержка граждан в _____________ком сельсовете Поныровского района Курской области»</t>
  </si>
  <si>
    <t>бюджета 2-го Поныровского сельсовета Поныровского района Курской области на 2016-2017 года</t>
  </si>
  <si>
    <t>Администрация 2-го Поныровского сельсовета Поныровского района Курской области</t>
  </si>
  <si>
    <t>Муниципальная программа 2-го Поныровского сельсовета Поныровского района Курской области «Развитие муниципальной службы в 2-ом Поныровском сельсовете Поныровского района Курской области»</t>
  </si>
  <si>
    <t>Выполнение других обязательств 2-го Поныровского сельсовета Поныровского района Курской области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</si>
  <si>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2-го Поныровского сельсовета Поныровского района Курской области «Пожарная безопасность и защита населения и территории 2-го Поныровского сельсовета Поныровского района Курской области от чрезвычайных ситуаций"  </t>
  </si>
  <si>
    <t xml:space="preserve">Муниципальная программа 2-го Поныровского сельсовета Поныровского района Курской области «Пожарная безопасность и защита населения и территории 2-го Поныровского сельсовета Поныровского района Курской области от чрезвычайных ситуаций"  </t>
  </si>
  <si>
    <t>Муниципальная программа 2-го Поныровского сельсовета Поныровского района Курской области «Управление муниципальным имуществом и земельными ресурсами 2-го Поныровского сельсовета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</si>
  <si>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2-го Поныровского сельсовета Поныровского района Курской области «Управление муниципальным имуществом и земельными ресурсами 2-го Поныровского сельсовета Поныровского района Курской области»</t>
  </si>
  <si>
    <t>Муниципальная программа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</si>
  <si>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Подпрограмма «Энергосбережение в 2-ом Поныровском сельсовете Поныровского района Курской области» муниципальной программы 2-ом Поныровском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</si>
  <si>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 сельсовете Поныровского района Курской области»</t>
  </si>
  <si>
    <t>Подпрограмма «Повышение эффективности реализации молодежной политики» муниципальной программы 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</si>
  <si>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Подпрограмма «Искусство» муниципальной программы 2-го Поныровского сельсовета Поныровского района Курской области «Развитие культуры в 2-ом Поныровском сельсовете Поныровского района Курской области»</t>
  </si>
  <si>
    <t>Подпрограмма «Реализация муниципальной политики в сфере физической культуры и спорта» муниципальной программы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</si>
  <si>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Распределение бюджетных ассигнований по разделам, подразделам, целевым статьям (муниципальным программам 2-го Поныровского сельсовета Поныровского района Курской области и непрограммным направлениям деятельности), группам видов расходов классификации расходов                                                                                                                                       бюджета 2-го Поныровского  сельсовета Поныровского района Курской области на плановый период 2016 и 2017 годов</t>
  </si>
  <si>
    <t>Подпрограмма «Реализация мероприятий, направленных на развитие муниципальной службы» муниципальной программы 2-го Поныровского сельсовета Поныровского района Курской области «Развитие муниципальной службы в 2-ом Поныровском сельсовете Поныровского района Курской области»</t>
  </si>
  <si>
    <t xml:space="preserve">Муниципальная программа 2-го Поныровского сельсовета Поныровского района Курской области «Пожарная безопасность и защита населения и территории 2-го Поныровского  сельсовета Поныровского района Курской области от чрезвычайных ситуаций"  </t>
  </si>
  <si>
    <t xml:space="preserve">Муниципальная программа 2-го Поныровского сельсовета Поныровского района Курской области «Пожарная безопасность и защита населения и территории  2-го Поныровского сельсовета Поныровского района Курской области от чрезвычайных ситуаций"  </t>
  </si>
  <si>
    <t>Муниципальная программа 2-го Поныровского сельсовета Поныровского района Курской области «Управление муниципальным имуществом и земельными ресурсами 2-го поныровского сельсовета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</si>
  <si>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2-го Поныровского сельсовета Поныровского района Курской области «Управление муниципальным имуществом и земельными ресурсами 2-го Поныровского  сельсовета Поныровского района Курской области»</t>
  </si>
  <si>
    <t>Подпрограмма «Энергосбережение в 2-ом Поныровском сельсовете Поныровского района Курской области» муниципальной программы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</si>
  <si>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области"Благоустройство и содержание территории  2-го Поныровского сельсовета Поныровского района Курской области"</t>
  </si>
  <si>
    <t>Подпрограмма «Организация благоустройства территории 2-го Поныровского  сельсовета  Поныровского района Курской области» муниципальной  программы   2-го Поныровского сельсовета Поныровского района Курской области  «Благоустройство и содержание территории  2-го Поныровского сельсовета Поныровского района Курской области»</t>
  </si>
  <si>
    <t>Муниципальная программа 2-го Поныровского сельсовета Поныровского района Курской области «Развитие культуры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</si>
  <si>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</si>
  <si>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Подпрограмма «Энергосбережение в 2-ом Поныровском сельсовете Поныровского района Курской области» муниципальной программы 2-го Поныровского сельсовета Поныровского района Курской области «Энергосбережение и повышение энергетической эффективности в 2-ом Поныровском  сельсовете Поныровского района Курской области»</t>
  </si>
  <si>
    <t>Подпрограмма «Организация благоустройства территории 2-го Поныровского сельсовета  Поныровского района Курской области» муниципальной  программы   2-го Поныровского сельсовета Поныровского района Курской области  «Благоустройство и содержание территории  2-го Поныровского сельсовета Поныровского района Курской области»</t>
  </si>
  <si>
    <t>Подпрограмма «Реализация муниципальной политики в сфере физической культуры и спорта» муниципальной программы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 сельсовете Поныровского района Курской области»</t>
  </si>
  <si>
    <t>Ведомственная структура расходов бюджета 2-го Поныровского сельсовета Поныровского района Курской области на плановый период 2016 и 2017 годы</t>
  </si>
  <si>
    <t>Муниципальная программа 2-го Поныровского  сельсовета Поныровского района Курской области «Развитие муниципальной службы в 2-ом Поныровском сельсовете Поныровского района Курской области»</t>
  </si>
  <si>
    <t>Подпрограмма «Реализация мероприятий, направленных на развитие муниципальной службы» муниципальной программы 2-го Поныровского  сельсовета Поныровского района Курской области «Развитие муниципальной службы в 2-ом Поныровском  сельсовете Поныровского района Курской области»</t>
  </si>
  <si>
    <t>Подпрограмма «Энергосбережение в 2-ом Поныровском  сельсовете Поныровского района Курской области» муниципальной программы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</si>
  <si>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Подпрограмма «Организация благоустройства территории 2-го Поныровского  сельсовета  Поныровского района Курской области» муниципальной  программы   2-го Поныровского сельсовета Поныровского района Курской области  «Благоустройство и содержание территории  2-го Поныровского  сельсовета Поныровского района Курской области»</t>
  </si>
  <si>
    <t>Подпрограмма «Искусство» муниципальной программы 2-го Поныровского сельсовета Поныровского района Курской области «Развитие культуры в 2-ом Поныровском  сельсовете Поныровского района Курской области»</t>
  </si>
  <si>
    <t>Муниципальная программа 2-го Поныровского 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</si>
  <si>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Подпрограмма «Реализация муниципальной политики в сфере физической культуры и спорта» муниципальной программы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 2-ом Поныровском 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</si>
  <si>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«Социальная поддержка граждан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</si>
  <si>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«Развитие муниципальной службы в 2-ом Поныровском  сельсовете Поныровского района Курской области»</t>
  </si>
  <si>
    <t>Подпрограмма «Развитие мер социальной поддержки отдельных категорий граждан» муниципальной программы 2-го Поныровского сельсовета Поныровского района Курской области «Социальная поддержка граждан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</si>
  <si>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</si>
  <si>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Подпрограмма «Повышение эффективности реализации молодежной политики» муниципальной программы 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 сельсовете Поныровского района Курской области»</t>
  </si>
  <si>
    <t xml:space="preserve">Программа муниципальных внутренних заимствований 2-го Поныровского </t>
  </si>
  <si>
    <t xml:space="preserve"> сельсовета Поныровского района Курской области на 2016 - 2017 годы</t>
  </si>
  <si>
    <t>2-го Поныровского сельсовета Поныровского района по возможным гарантийным случаям, в 2015 году</t>
  </si>
  <si>
    <t>2-го Поныровского сельсовета Поныровского района Курской области на 2016 - 2017 годы</t>
  </si>
  <si>
    <t>1.1. Перечень подлежащих предоставлению муниципальных гарантий 2-го Поныровского сельсовета Поныровского района в 2014 году</t>
  </si>
  <si>
    <t>Исполнение муниципальных гарантий 2-го Поныровского сельсовета Поныровского района</t>
  </si>
  <si>
    <t>к решению Собрания Депутатов 2-го Поныровского сельсовета</t>
  </si>
  <si>
    <t>"О бюджете 2-го Поныровского сельсовета Поныровского района</t>
  </si>
  <si>
    <t>к решению Собрания Депутатов  2-го Поныровского сельсовета</t>
  </si>
  <si>
    <t>"О бюджете  2-го Поныровского сельсовета Поныровского района</t>
  </si>
  <si>
    <t xml:space="preserve">  и межбюджетных трансфертов, получаемых из других бюджетов бюджетной системы Российской Федерации</t>
  </si>
  <si>
    <t xml:space="preserve">Поступления доходов в бюджет 2-го Поныровского сельсовета Поныровского района Курской области </t>
  </si>
  <si>
    <t>Всего  источников финансирования дефицитов бюджетов</t>
  </si>
  <si>
    <t>Условно утвержденные расходы</t>
  </si>
  <si>
    <t>Поныровского района Курской области  от 09 декабря 2014г. № 21</t>
  </si>
  <si>
    <t>Поныровского района Курской области от 09 декабря 2014г. № 21</t>
  </si>
  <si>
    <t>Поныровского района  Курской области от 09 декабря 2014 г. № 21</t>
  </si>
  <si>
    <t>Поныровского района Курской области  от  09 декабря 2014г. № 21</t>
  </si>
  <si>
    <t>5118</t>
  </si>
  <si>
    <t>1 06 06033 10 0000 110</t>
  </si>
  <si>
    <t>1 06 06040 00 0000 110</t>
  </si>
  <si>
    <t>1 06 06043 10 0000 110</t>
  </si>
  <si>
    <t>0000000</t>
  </si>
  <si>
    <t>0051180</t>
  </si>
  <si>
    <t>01С1434</t>
  </si>
  <si>
    <t>01С1401</t>
  </si>
  <si>
    <t>Поныровского района Курской области  от ___ декабря 2015г. № ___</t>
  </si>
  <si>
    <t>10</t>
  </si>
  <si>
    <t>Земельный налог с физических лиц</t>
  </si>
  <si>
    <t>Земельный налог с физических лиц, обладающих земельным участком , расположенным в границах сельских поселений</t>
  </si>
  <si>
    <t>Земельный налог с организаций</t>
  </si>
  <si>
    <t>1 06 06030 03 0000 110</t>
  </si>
  <si>
    <t>Земельный налог с организаций, обладающих земельным участком , расположенным в границах сельских поселений</t>
  </si>
  <si>
    <t>"О бюджете  Возовского сельсовета Поныровского района</t>
  </si>
  <si>
    <t>"О бюджете Возовского сельсовета Поныровского района</t>
  </si>
  <si>
    <t>бюджета Возовского сельсовета Поныровского района Курской области</t>
  </si>
  <si>
    <t>Администрация Возовского сельсовета Поныровского  района Курской области</t>
  </si>
  <si>
    <t>дефицита бюджета Возовского сельсовета Поныровского района Курской области</t>
  </si>
  <si>
    <t>Администрация Возовского сельсовета Поныровского района Курской области</t>
  </si>
  <si>
    <t>Муниципальная программа Возовского сельсовета Поныровского района Курской области «Развитие муниципальной службы в Возовском сельсовете Поныровского района Курской области»</t>
  </si>
  <si>
    <t>Подпрограмма «Реализация мероприятий, направленных на развитие муниципальной службы» Возовского сельсовета Поныровского района Курской области «Развитие муниципальной службы в Возовском сельсовете Поныровского района Курской области»</t>
  </si>
  <si>
    <t>Выполнение других обязательств Возовского сельсовета Поныровского района Курской области</t>
  </si>
  <si>
    <t>Муниципальная программа Возовского сельсовета Поныровского района Курской области «Развитие культуры в  Возовском сельсовете Поныровского района Курской области»</t>
  </si>
  <si>
    <t>Подпрограмма «Искусство» муниципальной программы Возовского сельсовета Поныровского района Курской области «Развитие культуры в Возовском сельсовете Поныровского района Курской области»</t>
  </si>
  <si>
    <t xml:space="preserve">Программа муниципальных внутренних заимствований Возовского </t>
  </si>
  <si>
    <t>"О бюджете Возовского сельсоветаПоныровского района</t>
  </si>
  <si>
    <t>Исполнение муниципальных гарантий  Возовского сельсовета Поныровского района</t>
  </si>
  <si>
    <t>к решению Собрания депутатов Возовского сельсовета</t>
  </si>
  <si>
    <t>рублей</t>
  </si>
  <si>
    <t>к решению Собрания депутатов  Возовского  сельсовета</t>
  </si>
  <si>
    <t>к решению Собрания депутатов  Возовского сельсовета</t>
  </si>
  <si>
    <t>1  11 05035 10  0000  120</t>
  </si>
  <si>
    <t>00 С1402</t>
  </si>
  <si>
    <t>00 00000</t>
  </si>
  <si>
    <t>00 С1404</t>
  </si>
  <si>
    <t>00 С1401</t>
  </si>
  <si>
    <t>00 С1439</t>
  </si>
  <si>
    <t>13 2</t>
  </si>
  <si>
    <t>01 00000</t>
  </si>
  <si>
    <t>01 П1460</t>
  </si>
  <si>
    <t>Муниципальная программа Возовского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Возовском сельсовете Поныровского района Курской области»</t>
  </si>
  <si>
    <t>Подпрограмма «Снижение рисков и смягчение последствий чрезвычайных ситуаций природного и техногенного характера в Возовском сельсовете Поныровского района Курской области» муниципальной программы Возовского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Возовском сельсовете Поныровского района Курской области»</t>
  </si>
  <si>
    <t>Жилищное хозяйство</t>
  </si>
  <si>
    <t>01 П1430</t>
  </si>
  <si>
    <t>Осуществление переданных полномочий  по капитальному ремонту муниципального жилищного фонда</t>
  </si>
  <si>
    <t xml:space="preserve"> Основное мероприятие "Создание благоприятных условий для обеспечения надежной работы  жилищно-коммунальгого хозяйства в Возовском сельсовете Поныровского района Курской области"</t>
  </si>
  <si>
    <t>Основное мероприятие "Организация работы по предупреждению и пресечению нарушений требований пожарной безопасности и правил поведения на водных объектах"</t>
  </si>
  <si>
    <t>Осуществление переданных полномочий  в области гражданской обороны, защиты населения и территорий от чрезвычайных ситуаций, безопасности людей на водных объектах</t>
  </si>
  <si>
    <t>Коммунальное хозяйство</t>
  </si>
  <si>
    <t>01 П1431</t>
  </si>
  <si>
    <t>Осуществление полномочий  в области коммунального хозяйства</t>
  </si>
  <si>
    <t>Муниципальная  программа  Возовского сельсовета Поныровского района Курской области «Социальное развитие села в Возовском сельсовете Поныровского района Курской области»</t>
  </si>
  <si>
    <t>Подпрограмма «Устойчивое развитие сельских территорий Возовского сельсовета Поныровского района Курской области» муниципальной  программы  Возовского сельсовета Поныровского района Курской области «Социальное развитие села в Возовском сельсовете Поныровского района Курской области»</t>
  </si>
  <si>
    <t xml:space="preserve">16 0 </t>
  </si>
  <si>
    <t xml:space="preserve">16 1 </t>
  </si>
  <si>
    <t>02 L0181</t>
  </si>
  <si>
    <t>02 00000</t>
  </si>
  <si>
    <t>Осуществление переданных полномочий на реализацию мероприятий, направленных на устойчивое развитие сельских территорий</t>
  </si>
  <si>
    <t>01 С1433</t>
  </si>
  <si>
    <t>Основное мероприятие "Комплексное обустройство Возовского сельсовета  Поныровского района Курской области объектами социальной и инженерной инфраструктуры"</t>
  </si>
  <si>
    <t>Муниципальная программа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t>
  </si>
  <si>
    <t>Подпрограмма «Управление муниципальной программой  и обеспечение условий реализации» муниципальной  программы 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</si>
  <si>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жилищно-коммунального хозяйства в Возовском сельсовете Поныровского района Курской области"</t>
  </si>
  <si>
    <t>Основное мероприятие "Организация культурно-досуговой деятельности"</t>
  </si>
  <si>
    <t>02 2</t>
  </si>
  <si>
    <t>Основное мероприятие "Совершенствование организации предоставления социальных выплат  и мер социальной поддержки отдельным категориям граждан"</t>
  </si>
  <si>
    <t>07 2</t>
  </si>
  <si>
    <t>01 П1490</t>
  </si>
  <si>
    <t xml:space="preserve">07 1 </t>
  </si>
  <si>
    <t xml:space="preserve">07 2 </t>
  </si>
  <si>
    <t>Содержание работника, осуществляющего выполнение переданных полномочий</t>
  </si>
  <si>
    <t>Подпрограмма «Создание условий для обеспечения доступным и комфортным жильем граждан в Возовском сельсовете Поныровского района Курской области» муниципальной программы 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t>
  </si>
  <si>
    <t>Основное мероприятие "Создание условий для повышения доступности жилья  для населения Возовского сельсовета Поныровского района Курской области"</t>
  </si>
  <si>
    <t>16 0</t>
  </si>
  <si>
    <t>Код бюджетной классификации Российской Федерации доходов бюджета  поселения</t>
  </si>
  <si>
    <t>01 С1437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</si>
  <si>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</si>
  <si>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00 51180</t>
  </si>
  <si>
    <t>Содержание работника, осуществляющего выполнение переданных полномочий от муниципального района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</si>
  <si>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</si>
  <si>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</si>
  <si>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79 1</t>
  </si>
  <si>
    <t xml:space="preserve">Сумма </t>
  </si>
  <si>
    <t xml:space="preserve">  ВСЕГО</t>
  </si>
  <si>
    <t>00</t>
  </si>
  <si>
    <t>00000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</si>
  <si>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</si>
  <si>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 xml:space="preserve">01 </t>
  </si>
  <si>
    <t>13350</t>
  </si>
  <si>
    <t>С1401</t>
  </si>
  <si>
    <t>Подпрограмма «Наследие» муниципальной программы Поныровского района Курской области «Развитие культуры в Поныровском районе Курской области»</t>
  </si>
  <si>
    <t xml:space="preserve">01 2 </t>
  </si>
  <si>
    <t>Основное мероприятие "Развитие библиотечного дела"</t>
  </si>
  <si>
    <t>01 2</t>
  </si>
  <si>
    <t>П1490</t>
  </si>
  <si>
    <t>Межбюджетные трансферты</t>
  </si>
  <si>
    <t>500</t>
  </si>
  <si>
    <t>Подпрограмма «Развитие дополнительного образования в сфере культуры» муниципальной программы Поныровского района Курской области «Развитие культуры в Поныровском районе Курской области»</t>
  </si>
  <si>
    <t>01 3</t>
  </si>
  <si>
    <t>Основное мероприятие "Обеспечение сохранения и развития системы дополнительного образования детей в сфере культуры на территории Поныровского района Курской области"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</si>
  <si>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
</t>
  </si>
  <si>
    <t>13070</t>
  </si>
  <si>
    <t>Подпрограмма «Управление муниципальной программой и обеспечение условий реализации» муниципальной программы  Поныровского района Курской области «Развитие культуры в Поныровском районе Курской области»</t>
  </si>
  <si>
    <t>01 4</t>
  </si>
  <si>
    <t>Основное мероприятие "Обеспечение деятельности и выполнение функций Отдела культуры, по делам молодежи, ФК и спорту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</si>
  <si>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>С1402</t>
  </si>
  <si>
    <t>Основное мероприятие "Обеспечение деятельности и выполнение функций МКУ «Централизованная бухгалтерия учреждений культуры» Поныровского района Курской области"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</si>
  <si>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</si>
  <si>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 xml:space="preserve">02 </t>
  </si>
  <si>
    <t>13340</t>
  </si>
  <si>
    <t>Муниципальная программа Поныровского района Курской области «Социальная поддержка граждан в Поныровском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</si>
  <si>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«Социальная поддержка граждан в Поныровском районе Курской области»</t>
  </si>
  <si>
    <t>Основное мероприятие "Обеспечение деятельности и исполнения функций Отдела социального обеспечения администрации Поныровского района Курской области"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</si>
  <si>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</si>
  <si>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13200</t>
  </si>
  <si>
    <t>Предоставление субсидий бюджетным, автономным учреждениям и иным некоммерческим организациям</t>
  </si>
  <si>
    <t>Содержание работников, осуществляющих переданные государственные полномочия в сфере социальной защиты населения</t>
  </si>
  <si>
    <t>13220</t>
  </si>
  <si>
    <t>Подпрограмма «Развитие мер социальной поддержки отдельных категорий граждан» муниципальной программы Поныровского района Курской области «Социальная поддержка граждан в Поныровском районе Курской области»</t>
  </si>
  <si>
    <t>Выплата ежемесячного пособия на ребенка</t>
  </si>
  <si>
    <t>11130</t>
  </si>
  <si>
    <t>Меры социальной поддержки реабилитированных лиц и лиц, признанных пострадавшими от политических репрессий</t>
  </si>
  <si>
    <t>11170</t>
  </si>
  <si>
    <t>Социальная поддержка отдельным категориям граждан по обеспечению продовольственными товарами</t>
  </si>
  <si>
    <t>11180</t>
  </si>
  <si>
    <t>Меры социальной поддержки ветеранов труда</t>
  </si>
  <si>
    <t>13150</t>
  </si>
  <si>
    <t>Меры социальной поддержки тружеников тыла</t>
  </si>
  <si>
    <t>13160</t>
  </si>
  <si>
    <t xml:space="preserve">Выплата пенсий за выслугу лет и доплат к пенсиям муниципальных служащих </t>
  </si>
  <si>
    <t>С1455</t>
  </si>
  <si>
    <t>Осуществление мер по улучшению положения и качества жизни граждан</t>
  </si>
  <si>
    <t>С1473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</si>
  <si>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 </t>
  </si>
  <si>
    <t>02 3</t>
  </si>
  <si>
    <t>Основное мероприятие "Обеспечение реализации комплекса мер, направленных на улучшение демографической ситуации в Поныровском районе Курской области"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</si>
  <si>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</si>
  <si>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13170</t>
  </si>
  <si>
    <t xml:space="preserve">Содержание ребенка в семье опекуна  и приемной семье, а также вознаграждение, причитающееся приемному родителю
</t>
  </si>
  <si>
    <t>13190</t>
  </si>
  <si>
    <t>Мероприятия в области улучшения демографической ситуации, совершенствования социальной поддержки семьи и детей</t>
  </si>
  <si>
    <t>С1474</t>
  </si>
  <si>
    <t>1322</t>
  </si>
  <si>
    <t xml:space="preserve">Муниципальная программа Поныровского района Курской области «Развитие образования в Поныровском районе Курской области» </t>
  </si>
  <si>
    <t xml:space="preserve">03 0 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</si>
  <si>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</t>
  </si>
  <si>
    <t>03 1</t>
  </si>
  <si>
    <t>Основное мероприятие "Развитие дошкольного образования"</t>
  </si>
  <si>
    <t>Выплата компенсации части родительской платы</t>
  </si>
  <si>
    <t>13000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</si>
  <si>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</si>
  <si>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13030</t>
  </si>
  <si>
    <t>Обесепечение предоставления мер социальной поддержки работникам муниципальных образовательных организаций</t>
  </si>
  <si>
    <t>S3060</t>
  </si>
  <si>
    <t>Основное мероприятие "Развитие общего образования"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</si>
  <si>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</si>
  <si>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13040</t>
  </si>
  <si>
    <t xml:space="preserve">Ежемесячное денежное вознаграждение за классное руководство </t>
  </si>
  <si>
    <t>13110</t>
  </si>
  <si>
    <t>Обеспечение оборудованием  школьных столовых</t>
  </si>
  <si>
    <t>S3080</t>
  </si>
  <si>
    <t xml:space="preserve"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 </t>
  </si>
  <si>
    <t>S3090</t>
  </si>
  <si>
    <t xml:space="preserve">Подпрограмма «Развитие дополнительного образования и системы воспитания детей» муниципальной программы Поныровского района Курской области «Развитие образования в Поныровском районе Курской области» </t>
  </si>
  <si>
    <t>03 2</t>
  </si>
  <si>
    <t>Основное мероприятие "Обеспечение сохранения и развития системы дополнительного образования"</t>
  </si>
  <si>
    <t xml:space="preserve"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 </t>
  </si>
  <si>
    <t>03 3</t>
  </si>
  <si>
    <t>Основное мероприятие "Формирование и развитие муниципальной системы оценки качества образования"</t>
  </si>
  <si>
    <t>Мероприятия в области образования</t>
  </si>
  <si>
    <t>С1447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</si>
  <si>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образования в Поныровском районе Курской области»</t>
  </si>
  <si>
    <t>03 4</t>
  </si>
  <si>
    <t>Основное мероприятие "Обеспечение деятельности и выполнение функций прочих учреждений образования Поныровского района Курской области"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</si>
  <si>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</si>
  <si>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13120</t>
  </si>
  <si>
    <t>Основное мероприятие "Обеспечение деятельности и выполнение функций Отдела образования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</si>
  <si>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>Муниципальная программа Поныровского района Курской области «Управление муниципальным имуществом и земельными ресурсами Поныровского района Курской области»</t>
  </si>
  <si>
    <t xml:space="preserve">04 0 </t>
  </si>
  <si>
    <t>Подпрограмма «Повышение эффективности управления муниципальным имуществом и земельными ресурсами» муниципальной программы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</si>
  <si>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Основное мероприятие "Проведение государственной (муниципальной) политики в области имущественных и земельных отношений на территории Поныровского района Курской области"</t>
  </si>
  <si>
    <t>Мероприятия в области земельных отношений</t>
  </si>
  <si>
    <t>С1468</t>
  </si>
  <si>
    <t>Содержание муниципального имущества</t>
  </si>
  <si>
    <t>С1488</t>
  </si>
  <si>
    <t>Муниципальная программа Поныровского района Курской области «Энергосбережение и повышение энергетической эффективности в Поныровском районе Курской области»</t>
  </si>
  <si>
    <t xml:space="preserve">05 0 </t>
  </si>
  <si>
    <t>Подпрограмма «Энергосбережение в Поныровском районе Курской области» муниципальной программы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</si>
  <si>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Основное мероприятие "Проведение эффективной энергосберегающей политики в Поныровском районе Курской области"</t>
  </si>
  <si>
    <t xml:space="preserve">Мероприятия в области энергосбережения </t>
  </si>
  <si>
    <t>С1434</t>
  </si>
  <si>
    <t xml:space="preserve">06 0 </t>
  </si>
  <si>
    <t>06 1</t>
  </si>
  <si>
    <t>Капитальные вложения в объекты государственной (муниципальной) собственности</t>
  </si>
  <si>
    <t>400</t>
  </si>
  <si>
    <t>П1431</t>
  </si>
  <si>
    <t>071</t>
  </si>
  <si>
    <t>Мероприятия по обеспечению жильем молодых семей</t>
  </si>
  <si>
    <t>L0200</t>
  </si>
  <si>
    <t xml:space="preserve">Муниципальная программа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</si>
  <si>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«Повышение эффективности реализации молодежной политики»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</t>
  </si>
  <si>
    <t>08 1</t>
  </si>
  <si>
    <t>Основное мероприятие "Формирование условий для вовлечения молодежи в социальную практику"</t>
  </si>
  <si>
    <t>С1414</t>
  </si>
  <si>
    <t xml:space="preserve">Подпрограмма «Реализация муниципальной политики в сфере физической культуры и спорта»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области" </t>
  </si>
  <si>
    <t>08 3</t>
  </si>
  <si>
    <t>Основное мероприятие "Совершенствование системы физического воспитания для различных групп и категорий населения"</t>
  </si>
  <si>
    <t>С1406</t>
  </si>
  <si>
    <t xml:space="preserve">Подпрограмма «Оздоровление и отдых детей» муниципальной 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</si>
  <si>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Основное мероприятие "Создание условий для организации оздоровления и отдыха детей Поныровского района Курской области"</t>
  </si>
  <si>
    <t>Мероприятия, связанные с организацией отдыха детей в каникулярное время</t>
  </si>
  <si>
    <t>S3540</t>
  </si>
  <si>
    <t xml:space="preserve">09 0 </t>
  </si>
  <si>
    <t xml:space="preserve">09 1 </t>
  </si>
  <si>
    <t>С1437</t>
  </si>
  <si>
    <t xml:space="preserve">Муниципальная программа Поныровского района Курской области «Развитие архивного дела в Поныровском районе Курской области» </t>
  </si>
  <si>
    <t xml:space="preserve">10 0 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</si>
  <si>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Поныровского района Курской области «Развитие архивного дела в Поныровском районе Курской области»</t>
  </si>
  <si>
    <t>10 1</t>
  </si>
  <si>
    <t>Основное мероприятие "Обеспечение деятельности и выполнение функций архивного отдела администрации Поныровского района Курской области"</t>
  </si>
  <si>
    <t>Осуществление отдельных государственных полномочий в сфере архивного дела</t>
  </si>
  <si>
    <t>13360</t>
  </si>
  <si>
    <t>Подпрограмма «Повышение эффективности системы управления архивным делом в Поныровском районе Курской области» муниципальной программы Поныровского района Курской области «Развитие архивного дела в Поныровском районе Курской области»</t>
  </si>
  <si>
    <t>10 2</t>
  </si>
  <si>
    <t>Основное мероприятие "Организация хранения и использования архивных документов Поныровского района Курской области"</t>
  </si>
  <si>
    <t>Реализация мероприятий по формированию и содержанию муниципального архива</t>
  </si>
  <si>
    <t>С1438</t>
  </si>
  <si>
    <t xml:space="preserve">11 0 </t>
  </si>
  <si>
    <t>11 1</t>
  </si>
  <si>
    <t xml:space="preserve">Строительство (реконструкция) автомобильных дорог общего пользования местного значения </t>
  </si>
  <si>
    <t>С1423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</si>
  <si>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</si>
  <si>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П1423</t>
  </si>
  <si>
    <t>П1424</t>
  </si>
  <si>
    <t>Подпрограмма «Развитие пассажирских перевозок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</si>
  <si>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11 2</t>
  </si>
  <si>
    <t>Основное мероприятие "Обеспечение функционирования автотранспортной отрасли в Поныровском районе Курской области"</t>
  </si>
  <si>
    <t>Отдельные мероприятия  по другим видам транспорта</t>
  </si>
  <si>
    <t>С1426</t>
  </si>
  <si>
    <t>Подпрограмма «Повышение безопасности дорожного движения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</si>
  <si>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11 3</t>
  </si>
  <si>
    <t>Основное мероприятие "Создание условий для улучшения качества и повышения безопасности дорожного движения в Поныровском районе Курской области"</t>
  </si>
  <si>
    <t>Обеспечение безопасности дорожного движения на автомобильных дорогах местного значения</t>
  </si>
  <si>
    <t>С1459</t>
  </si>
  <si>
    <t>Муниципальная программа Поныровского района Курской области «Профилактика правонарушений в Поныровском районе Курской области»</t>
  </si>
  <si>
    <t xml:space="preserve">12 0 </t>
  </si>
  <si>
    <t>Подпрограмма «Обеспечение  правопорядка  на  территории  Поныровского района Курской области» муниципальной программы Поныровского района Курской области «Профилактика правонарушений в Поныровском районе Курской области»</t>
  </si>
  <si>
    <t>12 1</t>
  </si>
  <si>
    <t>Основное мероприятие "Обеспечение общественной  и личной безопасности граждан на территории Поныровского района"</t>
  </si>
  <si>
    <t>Реализация мероприятий направленных на обеспечение правопорядка на территории муниципального образования</t>
  </si>
  <si>
    <t>С1435</t>
  </si>
  <si>
    <t>Создание комплексной системы мер по профилактике потребления наркотиков</t>
  </si>
  <si>
    <t>С1486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</si>
  <si>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«Профилактика правонарушений в Поныровском районе Курской области »</t>
  </si>
  <si>
    <t>12 2</t>
  </si>
  <si>
    <t>Основное мероприятие "Обеспечение деятельности и выполнение функций Комиссии по делам несовершеннолетних и Административной комиссии администрации Поныровского района Курской области"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</si>
  <si>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</si>
  <si>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13180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</si>
  <si>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</si>
  <si>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13480</t>
  </si>
  <si>
    <t>Основное мероприятие "Обеспечение деятельности и организация мероприятий по предупреждению и ликвидации чрезвычайных ситуаций"</t>
  </si>
  <si>
    <t>Осуществление мероприятий в целях обеспечения пожарной безопасности</t>
  </si>
  <si>
    <t>С1478</t>
  </si>
  <si>
    <t>Подпрограмма «Обеспечение выполнения мероприятий по созданию, внедрению и развитию аппаратно-программного комплекса "Безопасный город" на территории Поныровского района Курской области"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</si>
  <si>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13 3</t>
  </si>
  <si>
    <t>Основное мероприятие "Создание на территории Поныровского района Курской области комплексной системы обеспечения безопасности жизнедеятельности населения АПК "Безопасный город"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</si>
  <si>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</si>
  <si>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С1460</t>
  </si>
  <si>
    <t xml:space="preserve">Муниципальная программа Поныровского района Курской области «Повышение эффективности управления финансами Поныровского района Курской области» </t>
  </si>
  <si>
    <t>14 0</t>
  </si>
  <si>
    <t xml:space="preserve">Подпрограмма «Эффективная система межбюджетных отношений»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</si>
  <si>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14 2</t>
  </si>
  <si>
    <t xml:space="preserve">Основное мероприятие "Выравнивание бюджетной обеспеченности  муниципальных поселений Поныровского района  Курской области"          
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</si>
  <si>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</si>
  <si>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13450</t>
  </si>
  <si>
    <t xml:space="preserve">Иные межбюджетные трансферты бюджетам поселений на оказание финансовой поддержки бюджетам поселений по решению вопросов местного значения </t>
  </si>
  <si>
    <t>1502</t>
  </si>
  <si>
    <t xml:space="preserve">Подпрограмма «Управление муниципальной программой и обеспечение условий реализации»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</si>
  <si>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14 3</t>
  </si>
  <si>
    <t>Основное мероприятие "Обеспечение деятельности и выполнение функций Управления финансов администрации Поныровского района Курской области по осуществлению муниципальной политики в области регулирования бюджетных правоотношений на территории Поныровского района Курской области"</t>
  </si>
  <si>
    <t>Муниципальная программа Поныровского района Курской области «Развитие экономики Поныровского района Курской области»</t>
  </si>
  <si>
    <t>15 0</t>
  </si>
  <si>
    <t>Подпрограмма «Создание благоприятных условий для привлечения инвестиций в экономику Поныровского района Курской области» муниципальной программы Поныровского района Курской области «Развитие экономики Поныровского района Курской области»</t>
  </si>
  <si>
    <t>15 1</t>
  </si>
  <si>
    <t>Основное мероприятие "Осуществление организационно-хозяйственных расходов, связанных сформированием позитивного инвестиционного имиджа"</t>
  </si>
  <si>
    <t>Создание благоприятных условий для привлечения инвестиций в экономику муниципального образования</t>
  </si>
  <si>
    <t>С1480</t>
  </si>
  <si>
    <t>Подпрограмма «Содействие развитию малого и среднего предпринимательства» муниципальной программы Поныровского района Курской области «Развитие экономики Поныровского района Курской области»</t>
  </si>
  <si>
    <t>15 2</t>
  </si>
  <si>
    <t>Основное мероприятие "Содействие субъектам малого и среднего предпринимательства в привлечении финансовых ресурсов для осуществления предпринимательской деятельности, в разработке и внедрении инноваций, модернизации производства"</t>
  </si>
  <si>
    <t>Обеспечение условий для развития малого и среднего предпринимательства на территории муниципального образования</t>
  </si>
  <si>
    <t>С1405</t>
  </si>
  <si>
    <t>16 1</t>
  </si>
  <si>
    <t xml:space="preserve">Осуществление переданных полномочий  на реализацию мероприятий, направленных на устойчивое  развитие сельских территорий </t>
  </si>
  <si>
    <t>L0181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</si>
  <si>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</si>
  <si>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Поныровского района Курской области «Содействие занятости населения в Поныровском районе Курской области»</t>
  </si>
  <si>
    <t>17 0</t>
  </si>
  <si>
    <t>Подпрограмма «Развитие институтов рынка труда» муниципальной программы Поныровского района Курской области «Содействие занятости населения в Поныровском районе Курской области»</t>
  </si>
  <si>
    <t>17 2</t>
  </si>
  <si>
    <t>Основное мероприятие "Финансовое обеспечение отдельных полномочий Курской области в сфере трудовых отношений, переданных для осуществления органам местного самоуправления"</t>
  </si>
  <si>
    <t xml:space="preserve">Осуществление отдельных государственных полномочий в сфере трудовых отношений
</t>
  </si>
  <si>
    <t>13310</t>
  </si>
  <si>
    <t xml:space="preserve">71 0 </t>
  </si>
  <si>
    <t>Обеспечение деятельности контрольно-счетных органов муниципального образования</t>
  </si>
  <si>
    <t>74 0</t>
  </si>
  <si>
    <t>Руководитель контрольно-счетного органа муниципального образования</t>
  </si>
  <si>
    <t>74 1</t>
  </si>
  <si>
    <t>Обеспечение деятельности представительного органа  муниципального образования</t>
  </si>
  <si>
    <t>75 0</t>
  </si>
  <si>
    <t>Аппарат представительного органа муниципального образования</t>
  </si>
  <si>
    <t>75 3</t>
  </si>
  <si>
    <t>С1404</t>
  </si>
  <si>
    <t>51180</t>
  </si>
  <si>
    <t>С1439</t>
  </si>
  <si>
    <t>79 0</t>
  </si>
  <si>
    <t>Муниципальная программа Возовского сельсовета Поныровского района Курской области «Охрана окружающей среды в Возовском сельсовете Поныровского района Курской области»</t>
  </si>
  <si>
    <t>Подпрограмма «Экология и чистая вода» муниципальной программы Возовского сельсовета Поныровского района Курской области «Охрана окружающей среды в Возовском сельсовете Поныровского района Курской области»</t>
  </si>
  <si>
    <t>Основное мероприятие "Создание благоприятной и стабильной экологической обстановки в Возовском сельсовете Поныровского района Курской области"</t>
  </si>
  <si>
    <t xml:space="preserve">06 1 </t>
  </si>
  <si>
    <t>Осуществеление переданных полномочий на  осуществление мероприятий по созданию  объектов водоснабжения муниципальной собственности, не относящихся к объектам капитального строительства</t>
  </si>
  <si>
    <t>группам видов расходов классификации расходов бюджета Возовского сельсовета  Поныровского района Курской области</t>
  </si>
  <si>
    <t xml:space="preserve">Муниципальная программа Возовского сельсовета Поныровского района Курской области  «Развитие культуры в Возовском сельсовете Поныровского района Курской области» </t>
  </si>
  <si>
    <t>Подпрограмма «Искусство» муниципальной программы Возовского сельсовета Поныровского района Курской области «Развитие культуры в  Возовском сельсовете Поныровского района Курской области»</t>
  </si>
  <si>
    <t>Муниципальная программа Поныровского района Курской области «Охрана окружающей среды в Возовском сельсовете Поныровского района Курской области»</t>
  </si>
  <si>
    <t>Подпрограмма «Создание условий для обеспечения доступным и комфортным жильем граждан в Возовском сельсовете Поныровского района Курской области» муниципальной программы  Возовского сельсовета Поныровского района Курской области «Обеспечение доступным и комфортным жильем и коммунальными услугами граждан в Возовском сельсовете Поныровского района Курской области»</t>
  </si>
  <si>
    <t>Основное мероприятие "Создание условий для повышения доступности жилья  для населения Возовского сельсовета  Поныровского района Курской области"</t>
  </si>
  <si>
    <t>Муниципальная программа Возовского сельсовета Поныровского района Курской области «Развитие муниципальной службы в Возовском сельсовете Поныровского районаКурской области»</t>
  </si>
  <si>
    <t>Муниципальная программа  Возовского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Возовском сельсовете Поныровского района Курской области»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</si>
  <si>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Возовского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Возовском сельсовете Поныровского района Курской области»</t>
  </si>
  <si>
    <t>Подпрограмма «Снижение рисков и смягчение последствий чрезвычайных ситуаций природного и техногенного характера в Возовском сельсовете Поныровского района Курской области» муниципальной программы Возовского сельсовета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Возовском сельсовете Поныровского района Курской области»</t>
  </si>
  <si>
    <t>Основное мероприятие "Комплексное обустройство сельских поселений Возовского сельсовета Поныровского района Курской области объектами социальной и инженерной инфраструктуры"</t>
  </si>
  <si>
    <t>П1430</t>
  </si>
  <si>
    <t>00 С1455</t>
  </si>
  <si>
    <t xml:space="preserve">                   "О бюджете Возовского сельсовета Поныровского района</t>
  </si>
  <si>
    <t xml:space="preserve">                   к решению Собрания депутатов Возовского сельсовета</t>
  </si>
  <si>
    <t>1  14  06013 10 0000 430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</si>
  <si>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</si>
  <si>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Сумма на 2019 год</t>
  </si>
  <si>
    <t>Сумма  на 2018 год</t>
  </si>
  <si>
    <t>Сумма  на 2019 год</t>
  </si>
  <si>
    <t xml:space="preserve">                                       к решению Собрания депутатов Возовского сельсовета</t>
  </si>
  <si>
    <t xml:space="preserve"> и непрограммным направлениям деятельности), </t>
  </si>
  <si>
    <t xml:space="preserve">программам Возовского сельсовета  Поныровского района Курской области и непрограммным направлениям деятельности), </t>
  </si>
  <si>
    <t xml:space="preserve">Распределение бюджетных ассигнований по целевым статьям (муниципальным </t>
  </si>
  <si>
    <t xml:space="preserve">                                                                                                                                          Приложение № 2</t>
  </si>
  <si>
    <t>Приложение №5</t>
  </si>
  <si>
    <t xml:space="preserve">Приложнение № 7 </t>
  </si>
  <si>
    <t xml:space="preserve">Приложнение № 8 </t>
  </si>
  <si>
    <t xml:space="preserve">                       Приложение № 11</t>
  </si>
  <si>
    <t xml:space="preserve">                       Приложение № 12</t>
  </si>
  <si>
    <t>Приложение №15</t>
  </si>
  <si>
    <t>Приложение №13</t>
  </si>
  <si>
    <t xml:space="preserve">сельсовета Поныровского района Курской области </t>
  </si>
  <si>
    <t>Объем привлечения средств в 2018г.</t>
  </si>
  <si>
    <t>Объем привлечения средств в 2019г.</t>
  </si>
  <si>
    <t>Объем погашения средств в         2018 г.</t>
  </si>
  <si>
    <t>Объем погашения средств в         2019 г.</t>
  </si>
  <si>
    <t xml:space="preserve">Возовского сельсовета Поныровского района Курской области </t>
  </si>
  <si>
    <t>Объем бюджетных ассигнований на исполнение гарантий по возможным гарантийным случаям в 2019 году, тыс.рублей</t>
  </si>
  <si>
    <t xml:space="preserve">                                                                                             Приложение №16</t>
  </si>
  <si>
    <t xml:space="preserve">                                                           к решению Собрания депутатов Возовского сельсовета</t>
  </si>
  <si>
    <t xml:space="preserve">                                                       "О бюджете Возовского сельсоветаПоныровского района</t>
  </si>
  <si>
    <t>Объем бюджетных ассигнований на исполнение гарантий по возможным гарантийным случаям в 2018 году, тыс.рублей</t>
  </si>
  <si>
    <t>Исполнение муниципальных гарантий Возовского сельсовета Поныровского района</t>
  </si>
  <si>
    <t>77 2 00 С1455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</si>
  <si>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</si>
  <si>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</si>
  <si>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 xml:space="preserve">                                                        "О бюджете Возовского сельсовета Поныровского района</t>
  </si>
  <si>
    <t>000 01  03  00  00  00  0000  000</t>
  </si>
  <si>
    <t>Бюджетные кредиты от других бюджетов бюджетной  системы Российской Федерации в валюте Российской Федерации</t>
  </si>
  <si>
    <t xml:space="preserve">Изменение остатков средств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</si>
  <si>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</si>
  <si>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</si>
  <si>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</si>
  <si>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Дорожное хозяйство (дорожные фонды)</t>
  </si>
  <si>
    <t>Муниципальная программа Возовского  сельсовета Поныровского района Курской области «Развитие  транспортной системы, обеспечение перевозки пассажиров и безопасности дорожного движения в Возовском  сельсовете Поныровского района Курской области»</t>
  </si>
  <si>
    <t>11 0</t>
  </si>
  <si>
    <t>Подпрограмма «Развитие сети автомобильных дорог Возовского сельсовета Поныровского района Курской области» муниципальной программы Возовского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Возовском сельсовете Поныровского района Курской области»</t>
  </si>
  <si>
    <t>Основное мероприятие "Создание благоприятных условий для развития сети автомобильных дорог общего пользования местного значения Возовского сельсовета Поныровского района Курской области"</t>
  </si>
  <si>
    <t>Осуществление переданных полномочий по капитальному ремонту, ремонту и содержанию автомобильных дорог общего пользования местного значения</t>
  </si>
  <si>
    <t>01 П1424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</si>
  <si>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</si>
  <si>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01 13431</t>
  </si>
  <si>
    <t>01 S3431</t>
  </si>
  <si>
    <t>Осуществеление переданных полномочий на осуществление мероприятий по созданию объектов водоснабжения муниципальной собственности, не относящиеся к объектам капитального строительства</t>
  </si>
  <si>
    <t>01 П1427</t>
  </si>
  <si>
    <t xml:space="preserve">Осуществеление переданных полномочий по обеспечению населения экологически чистой питьевой водой </t>
  </si>
  <si>
    <t>Муниципальная программа Возовского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Возовском сельсовете Поныровского района Курской области»</t>
  </si>
  <si>
    <t>01 S3421</t>
  </si>
  <si>
    <t>Подпрограмма «Наследие» муниципальной программы Возовского сельсовета Поныровского района Курской области «Развитие культуры в Возовском сельсовете Поныровского района Курской области»</t>
  </si>
  <si>
    <t>02 П1490</t>
  </si>
  <si>
    <t>01 П1416</t>
  </si>
  <si>
    <t>Осуществление переданных полномочий по реализации мероприятий по разработке документов территориального планирования и градостроительного зонирования</t>
  </si>
  <si>
    <t xml:space="preserve">Другие вопросы в области культуры, кинематографии </t>
  </si>
  <si>
    <t>Основное мероприятие "Сохранение объектов культурного наследия"</t>
  </si>
  <si>
    <t>П1427</t>
  </si>
  <si>
    <t>П1416</t>
  </si>
  <si>
    <t>01 2  02 00000</t>
  </si>
  <si>
    <t>01 2  00 00000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</si>
  <si>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</si>
  <si>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</si>
  <si>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</si>
  <si>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</si>
  <si>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</si>
  <si>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</si>
  <si>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</si>
  <si>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 xml:space="preserve"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</si>
  <si>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сельских поселений</t>
  </si>
  <si>
    <t>Доходы от распоряжения правами на результаты научно-технической деятельности, находящимися в собственности сельских поселений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</si>
  <si>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</si>
  <si>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</si>
  <si>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</si>
  <si>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</si>
  <si>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</si>
  <si>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</si>
  <si>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</si>
  <si>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</si>
  <si>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</si>
  <si>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</si>
  <si>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</si>
  <si>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</si>
  <si>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</si>
  <si>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</si>
  <si>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Денежные взыскания (штрафы) за нарушение бюджетного законодательства (в части бюджетов сельских поселений)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</si>
  <si>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</si>
  <si>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</si>
  <si>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</si>
  <si>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</si>
  <si>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</si>
  <si>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</si>
  <si>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</si>
  <si>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</si>
  <si>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Дотации бюджетам 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</si>
  <si>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</si>
  <si>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</si>
  <si>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</si>
  <si>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</si>
  <si>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Прочие безвозмездные поступления в бюджеты сельских поселений</t>
  </si>
  <si>
    <t>Перечисление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 за несвоевременное осуществление такого возврата и процент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</si>
  <si>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</si>
  <si>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автономными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</si>
  <si>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</si>
  <si>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*  Главными администраторами доходов, администраторами доходов по подгруппе доходов «2 18 05000 10 0000 000 Доходы бюджетов муниципального образования от возврата остатков субсидий и субвенций прошлых лет» являются уполномоченные органы местного самоуправления</t>
  </si>
  <si>
    <t>Межбюджетные трансферты 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</si>
  <si>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УСЛОВНО УТВЕРЖДЕННЫЕ РАСХОДЫ</t>
  </si>
  <si>
    <t xml:space="preserve">Распределение бюджетных ассигнований по целевым статьям (муниципальным                                                             программам Возовского сельсовета  Поныровского района Курской области и </t>
  </si>
  <si>
    <t>07 2 00 00000</t>
  </si>
  <si>
    <t>07 2 01 00000</t>
  </si>
  <si>
    <t>07 2 01 П1490</t>
  </si>
  <si>
    <t>Прочие межбюджетные трансферты, передаваемые из бюджетов муниципальных районов</t>
  </si>
  <si>
    <t>Курской области на 2018 год  и на плановый период 2019 и 2020 годов"</t>
  </si>
  <si>
    <t>Возовского сельсовета Поныровского района Курской области на 2018 год</t>
  </si>
  <si>
    <t>Сумма на           2019 год</t>
  </si>
  <si>
    <t>Сумма на 2020 год</t>
  </si>
  <si>
    <t>Источники  финансирования дефицита бюджета</t>
  </si>
  <si>
    <t xml:space="preserve"> в 2018 году</t>
  </si>
  <si>
    <t xml:space="preserve">Прогнозируемое поступления доходов в бюджет  Возовского  сельсовета </t>
  </si>
  <si>
    <t>Поныровского района Курской области</t>
  </si>
  <si>
    <t>Пронозируемое поступления доходов в бюджет  Возовского  сельсовета</t>
  </si>
  <si>
    <t>в плановом периоде 2019 и 2020 годов</t>
  </si>
  <si>
    <t>Сумма  на 2020 год</t>
  </si>
  <si>
    <t>ШТРАФЫ, САНКЦИИ, ВОЗМЕЩЕНИЕ УЩЕРБА</t>
  </si>
  <si>
    <t>1 16 00000 00 0000 000</t>
  </si>
  <si>
    <t>Прочие поступления от денежных взысканий (штрафов) и иных сумм в возмещение ущерба</t>
  </si>
  <si>
    <t>1 16 90000 00 0000 140</t>
  </si>
  <si>
    <t>1 16 90050 00 0000 140</t>
  </si>
  <si>
    <t>2155</t>
  </si>
  <si>
    <t>124 213</t>
  </si>
  <si>
    <t>10 000</t>
  </si>
  <si>
    <t>Распределение бюджетных ассигнований по разделам, подразделам, целевым статьям (муниципальным программам Возовского сельсовета Поныровского района Курской области и непрограммным направлениям деятельности), группам видов расходов классификации расходов   бюджета Возовского сельсовета Поныровского района Курской области на 2018 год</t>
  </si>
  <si>
    <t xml:space="preserve">                       Курской области на 2018 год и на плановый период 2019 и 2020 годов"</t>
  </si>
  <si>
    <t>Курской области на 2018 год и плановый период 2019 и 2020 годы"</t>
  </si>
  <si>
    <t>Осуществление переданных полномочий по строительству (реконструкции) автомобильных дорог общего пользования местного значения</t>
  </si>
  <si>
    <t>01 П1423</t>
  </si>
  <si>
    <t>Бюджетные инвестиции в объекты капитального строительства государственной (муниципальной) собственности</t>
  </si>
  <si>
    <t>Подпрограмма «Повышение эффективности управления и распоряжения муниципальным имуществом и земельными ресурсами  в Возовском сельсовете Поныровского района Курской области» муниципальной программы Возовского сельсовета Поныровского района Курской области «Совершенствование системы управления муниципальным имуществом и земельными ресурсами в Возовском сельсовете Поныровского района Курской области»</t>
  </si>
  <si>
    <t>Основное мероприятие "Проведение государственной (муниципальной) политики в области имущественных и земельных отношений на территории Возовского сельсовета Поныровского района Курской области"</t>
  </si>
  <si>
    <t xml:space="preserve">Мероприятия в области имущественных  отношений </t>
  </si>
  <si>
    <t>01 С1467</t>
  </si>
  <si>
    <t>Мероприятия по внесению в государственный кадастр недвижимости  сведений о границах муниципального образования и границах населенных пунктов</t>
  </si>
  <si>
    <t xml:space="preserve">072 </t>
  </si>
  <si>
    <t>01 13600</t>
  </si>
  <si>
    <t>Реализация мер по внесению в государственный кадастр недвижимости сведений о границах муниципального образования  и границах населенных пунктов</t>
  </si>
  <si>
    <t>01 S3600</t>
  </si>
  <si>
    <t>Проведение текущего ремонта объектов водоснабжения  муниципальной собственности</t>
  </si>
  <si>
    <t>01 13430</t>
  </si>
  <si>
    <t>01 S3430</t>
  </si>
  <si>
    <t>Основное мероприятие "Развитие и сохранение территории населенных пунктов, площадей, парков, спортивных и детских площадок,мест массового отдыха"</t>
  </si>
  <si>
    <t>Проведение мероприятий по реализации народного бюджета</t>
  </si>
  <si>
    <t>02 13604</t>
  </si>
  <si>
    <t>Мероприятия по реализации народного бюджета</t>
  </si>
  <si>
    <t>02 S3604</t>
  </si>
  <si>
    <t>18 0</t>
  </si>
  <si>
    <t>18 1</t>
  </si>
  <si>
    <t>Основные мероприятия: "Благоустройство дворовых территорий"; "Благоустройство общественных территорий"</t>
  </si>
  <si>
    <t>Формирование комфортной городской среды</t>
  </si>
  <si>
    <t>01 L5550</t>
  </si>
  <si>
    <t>Средства на поддержку муниципальной программы "Формирование современной городской среды"</t>
  </si>
  <si>
    <t>01 R5550</t>
  </si>
  <si>
    <t>Оплата труда работникам учреждений культуры муниципальных образований городских и сельских поселений</t>
  </si>
  <si>
    <t>01 13330</t>
  </si>
  <si>
    <t>Расходы на оплату труда работникам учреждений культуры</t>
  </si>
  <si>
    <t>01 S3330</t>
  </si>
  <si>
    <t>публикация</t>
  </si>
  <si>
    <t>др.расходы</t>
  </si>
  <si>
    <t>Осуществеление переданных полномочий на осуществление мероприятий , связанных с проведением  текущего ремонта объектов водоснабжения муниципальной собственности, не относящиеся к объектам капитального строительства</t>
  </si>
  <si>
    <t>Распределение бюджетных ассигнований по разделам, подразделам, целевым статьям (муниципальным программам Возовского сельсовета Поныровского района Курской области и непрограммным направлениям деятельности), группам видов расходов классификации расходов   бюджета Возовского сельсовета Поныровского района Курской области  на плановый период 2019 и 2020 годов</t>
  </si>
  <si>
    <t>Приложнение № 9</t>
  </si>
  <si>
    <t>Ведомственная структура расходов бюджета Возовского сельсовета Поныровского района Курской области на  2018  год</t>
  </si>
  <si>
    <t>01S3330</t>
  </si>
  <si>
    <t>сельсовета Поныровского района Курской области на 2018 год</t>
  </si>
  <si>
    <t>Объем привлечения средств в 2020г.</t>
  </si>
  <si>
    <t>Объем погашения средств в         2020 г.</t>
  </si>
  <si>
    <t>1.1. Перечень подлежащих предоставлению муниципальных гарантий Возовского сельсовета Поныровского района в 2018 году</t>
  </si>
  <si>
    <t>Возовского сельсовета Поныровского района по возможным гарантийным случаям, в 2018 году</t>
  </si>
  <si>
    <t>1.1. Перечень подлежащих предоставлению муниципальных гарантий Возовского сельсовета Поныровского района в 2019 и 2020 годах</t>
  </si>
  <si>
    <t>Возовского сельсовета Поныровского района по возможным гарантийным случаям, в 2019 и 2020  годах</t>
  </si>
  <si>
    <t>Объем бюджетных ассигнований на исполнение гарантий по возможным гарантийным случаям в 2020 году, тыс.рублей</t>
  </si>
  <si>
    <t>на плановый период 2019 и 2020 годов</t>
  </si>
  <si>
    <t xml:space="preserve">                                    на 2018 год</t>
  </si>
  <si>
    <t>2 02 25555 10 0000 151</t>
  </si>
  <si>
    <t>Субсидии бюджетам сельских поселений  на поддержку  государственных программ субъектов Российской Федерации и муниципальных программ формирования  современной городской среды</t>
  </si>
  <si>
    <t>01S330</t>
  </si>
  <si>
    <t>Ведомственная структура расходов бюджета Возовского сельсовета Поныровского района Курской области на плановый период 2019 и 2020  годов</t>
  </si>
  <si>
    <t>Приложнение № 10</t>
  </si>
  <si>
    <t>Сумма 2019 год</t>
  </si>
  <si>
    <t>Сумма 2020 год</t>
  </si>
  <si>
    <t>13330</t>
  </si>
  <si>
    <t>S3330</t>
  </si>
  <si>
    <t xml:space="preserve"> Муниципальная программа Возовского сельсовета Поныровского района Курской области «Совершенствование системы управления муниципальным имуществом и земельными ресурсами в Возовском сельсовете Поныровского района Курской области»</t>
  </si>
  <si>
    <t>040</t>
  </si>
  <si>
    <t>041</t>
  </si>
  <si>
    <t>C1467</t>
  </si>
  <si>
    <t>13430</t>
  </si>
  <si>
    <t>S3430</t>
  </si>
  <si>
    <t>С1433</t>
  </si>
  <si>
    <t>13604</t>
  </si>
  <si>
    <t>S3604</t>
  </si>
  <si>
    <t>13600</t>
  </si>
  <si>
    <t>S3600</t>
  </si>
  <si>
    <t>L5550</t>
  </si>
  <si>
    <t>18  1 01 R 5550</t>
  </si>
  <si>
    <t>77 2 00 С1445</t>
  </si>
  <si>
    <t>01 S3420</t>
  </si>
  <si>
    <t>S3420</t>
  </si>
  <si>
    <t>Возовского сельсовета Поныровского района Курской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</si>
  <si>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</si>
  <si>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</si>
  <si>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</si>
  <si>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Муниципальная программа Возовского сельсовета Поныровского района Курской области «Формирование современной городской среды на территории Возовского сельсовета Поныровского района Курской области  на 2018-2022 годы"</t>
  </si>
  <si>
    <t>Подпрограмма "Благоустройство мест общего пользования поселка Возы" муниципальной программы Возовского сельсовета Поныровского района Курской области «Формирование современной городской среды на территории Возовского сельсовета Поныровского района Курской области на 2018-2022 годы"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</si>
  <si>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</si>
  <si>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</si>
  <si>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Мероприятия по внесению в государственный кадастр недвижимости сведений о границах муниципальных образований и границах населенных пунктов
</t>
  </si>
  <si>
    <t>Поныровского района  Курской области от  13  декабря 2017г. № 101</t>
  </si>
  <si>
    <t>Поныровского района  Курской области от  13 декабря 2017 № 101</t>
  </si>
  <si>
    <t>Поныровского района Курской области  от 13 декабря 2017г. № 101</t>
  </si>
  <si>
    <t>Поныровского района Курской области от 13 декабря 2017г. № 101</t>
  </si>
  <si>
    <t>Поныровского  района Курской области  от 13 декабря 2017г. № 101</t>
  </si>
  <si>
    <t xml:space="preserve">                  Поныровского района Курской области  от 13 декабря 2017г. № 101</t>
  </si>
  <si>
    <t xml:space="preserve">     Поныровского района Курской области  от 13 декабря 2017г. № 101</t>
  </si>
  <si>
    <t>Поныровского района  Курской области от 13 декабря 2017г. № 101</t>
  </si>
  <si>
    <t xml:space="preserve">                                      Поныровского района Курской области  от 13 декабря 2017г. № 101</t>
  </si>
  <si>
    <t xml:space="preserve">                        ( в редакции решения Собрания депутатов Возовского сельсовета</t>
  </si>
  <si>
    <t xml:space="preserve">              ( в редакции решения Собрания депутатов Возовского сельсовета</t>
  </si>
  <si>
    <t xml:space="preserve"> 2 02 15001 10 0000 151</t>
  </si>
  <si>
    <t>2 02 15002 10 0000 151</t>
  </si>
  <si>
    <t>2  02 29999  10  0000 151</t>
  </si>
  <si>
    <t>2 02  39999 10  0000 151</t>
  </si>
  <si>
    <t>2 02  40014 10  0000 151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</si>
  <si>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</si>
  <si>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</si>
  <si>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2 02  49999 10  0000 151</t>
  </si>
  <si>
    <t>2 19 60010 10 0000 151</t>
  </si>
  <si>
    <t>Возврат прочих остатков субсидий, субвенций и иных межбюджетных трансфертов имеющих целевое назначение, прошлых лет  из бюджетов сельских поселений</t>
  </si>
  <si>
    <t xml:space="preserve"> 2 02 35118 10 0000 151</t>
  </si>
  <si>
    <t xml:space="preserve">                                                                                       ( в редакции решения Собрания депутатов Возовского сельсовета</t>
  </si>
  <si>
    <t xml:space="preserve">      Поныровского района Курской области</t>
  </si>
  <si>
    <t>1 06 06030 00 0000 110</t>
  </si>
  <si>
    <t>1 13 01000 00 0000 000</t>
  </si>
  <si>
    <t>Доходы от оказания платных услуг ( работ)</t>
  </si>
  <si>
    <t>2 02 10000 00 0000 151</t>
  </si>
  <si>
    <t xml:space="preserve">Дотации бюджетам бюджетной системы Российской Федерации </t>
  </si>
  <si>
    <t>2 02 15001 00 0000 151</t>
  </si>
  <si>
    <t>2 02 15001 10 0000 151</t>
  </si>
  <si>
    <t>Дотации бюджетам на поддержку мер по обеспечению сбалансированности бюджетов</t>
  </si>
  <si>
    <t>2 02 15002 00 0000 151</t>
  </si>
  <si>
    <t>2 02 30000 00 0000 151</t>
  </si>
  <si>
    <t xml:space="preserve">Субвенции бюджетам бюджетной системы Российской Федерации </t>
  </si>
  <si>
    <t>2 02 35118 00 0000 151</t>
  </si>
  <si>
    <t>2 02 35118 10 0000 151</t>
  </si>
  <si>
    <t>2 02 40000 00 0000 151</t>
  </si>
  <si>
    <t>2 02 40014 00 0000 151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</si>
  <si>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</si>
  <si>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</si>
  <si>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2 19 00000 00 0000 000</t>
  </si>
  <si>
    <t>2 19 00000 10 0000 151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</si>
  <si>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</si>
  <si>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</si>
  <si>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</si>
  <si>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рублей и копеек</t>
  </si>
  <si>
    <t xml:space="preserve">                                                                                            ( в редакции решения Собрания депутатов Возовского сельсовета</t>
  </si>
  <si>
    <t xml:space="preserve">Выплата заработной платы и начислений на выплаты по оплате труда работников учреждений культуры муниципальных образований городских и сельских поселений </t>
  </si>
  <si>
    <t xml:space="preserve">                                                                                 ( в редакции решения Собрания депутатов Возовского сельсовета</t>
  </si>
  <si>
    <t xml:space="preserve">                                                                                                                                       ( в редакции решения Собрания депутатов Возовского сельсовета</t>
  </si>
  <si>
    <t xml:space="preserve">                                                                               ( в редакции решения Собрания депутатов Возовского сельсовета</t>
  </si>
  <si>
    <t>77 0 00 00000</t>
  </si>
  <si>
    <t>77 2 00 00000</t>
  </si>
  <si>
    <t xml:space="preserve">        ( в редакции решения Собрания депутатов Возовского сельсовета</t>
  </si>
  <si>
    <t xml:space="preserve">                                                                   ( в редакции решения Собрания депутатов Возовского сельсовета</t>
  </si>
  <si>
    <t xml:space="preserve">                           ( в редакции решения Собрания депутатов Возовского сельсовета</t>
  </si>
  <si>
    <t>Субсидии бюджетам сельских поселений на поддержку  государственных программ субъектов Российской Федерации и муниципальных программ формирования современной городской среды</t>
  </si>
  <si>
    <t>2 02 20000 00 0000 151</t>
  </si>
  <si>
    <t>Субсидии бюджетам бюджетной системы  Российской Федерации  (межбюджетные субсидии)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</si>
  <si>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</si>
  <si>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</si>
  <si>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 Поныровского района Курской обдасти от 27.02.2018 года №04)</t>
  </si>
  <si>
    <t>Поныровского района Курской области от 27.02.2018 года № 04    )</t>
  </si>
  <si>
    <t xml:space="preserve">                     Поныровского района Курской области от 27.02. 2018 года № 04)          </t>
  </si>
  <si>
    <t xml:space="preserve">                                                                      Поныровского района Курской области от 27.02. 2018 года № 04)          </t>
  </si>
  <si>
    <t xml:space="preserve">                               Поныровского района Курской области от 27.02.2018 года № 04 )          </t>
  </si>
  <si>
    <t>2 02 29999 00 0000 151</t>
  </si>
  <si>
    <t xml:space="preserve">Прочие субсидии </t>
  </si>
  <si>
    <t>2 02 29999 10 0000 151</t>
  </si>
  <si>
    <t xml:space="preserve">               Поныровского района Курской обдасти от 28.03.2018 года №06  )</t>
  </si>
  <si>
    <t xml:space="preserve">Прочие безвозмездные поступления в бюджеты сельских поселений </t>
  </si>
  <si>
    <t>Поддержка муниципальных программ формирования современной  городской среды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</si>
  <si>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</si>
  <si>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</si>
  <si>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Оплата труда работников учреждений культуры муниципальных образований городских и сельских поселений</t>
  </si>
  <si>
    <t>1 14 02000 00 0000 000</t>
  </si>
  <si>
    <t xml:space="preserve">Доходы от реализации имущества, находящегося в государственной и муниципальной собственности  (за исключением движимого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</si>
  <si>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</si>
  <si>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</si>
  <si>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1 14 06025 10 0000  430</t>
  </si>
  <si>
    <t>1 14 06000 00 0000  430</t>
  </si>
  <si>
    <t>Доходы от продажи земельных участков, находящихся в государственной и муниципальной собственности</t>
  </si>
  <si>
    <t>1 14 06020 00 0000  430</t>
  </si>
  <si>
    <t>Доходы от продажи земельных участков, государственная собственность на которые разграничена (за исключением  земельных участков бюджетных и автономных учреждений)</t>
  </si>
  <si>
    <t>Доходы от продажи земельных участков, находящихся в  собственности сельских поселений  (за исключением  земельных участков муниципальных бюджетных и автономных учреждений)</t>
  </si>
  <si>
    <t>01 L5551</t>
  </si>
  <si>
    <t>18  1 01 R 5551</t>
  </si>
  <si>
    <t>Формирование современной городской среды</t>
  </si>
  <si>
    <t xml:space="preserve">                                                                                             Поныровского района Курской области от 27.11. 2018 года № 28  )          </t>
  </si>
  <si>
    <t>сельсовета Поныровского района Курской области от 27.11.2018 г № 28)</t>
  </si>
  <si>
    <t xml:space="preserve">                                                                                         Поныровского района  Курской области от  27.11.2018г. №28 ) </t>
  </si>
  <si>
    <t xml:space="preserve">                                                                                   Поныровского района Курской области от 27.11. 2018 года № 28 )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</si>
</sst>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00"/>
    <numFmt numFmtId="180" formatCode="000000"/>
    <numFmt numFmtId="181" formatCode="0.00;[Red]0.00"/>
    <numFmt numFmtId="182" formatCode="[$-FC19]d\ mmmm\ yyyy\ &quot;г.&quot;"/>
  </numFmts>
  <fonts count="5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4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05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72" applyFont="1" applyFill="1">
      <alignment/>
      <protection/>
    </xf>
    <xf numFmtId="0" fontId="26" fillId="0" borderId="0" xfId="72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73" fontId="22" fillId="0" borderId="0" xfId="0" applyNumberFormat="1" applyFont="1" applyFill="1" applyAlignment="1">
      <alignment/>
    </xf>
    <xf numFmtId="0" fontId="28" fillId="0" borderId="0" xfId="82" applyFont="1" applyFill="1" applyAlignment="1">
      <alignment vertical="center"/>
      <protection/>
    </xf>
    <xf numFmtId="49" fontId="23" fillId="24" borderId="12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right" vertical="center" wrapText="1"/>
    </xf>
    <xf numFmtId="0" fontId="23" fillId="24" borderId="13" xfId="0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173" fontId="23" fillId="24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4" fillId="0" borderId="0" xfId="72" applyFont="1" applyFill="1" applyAlignment="1">
      <alignment horizontal="center" vertical="center"/>
      <protection/>
    </xf>
    <xf numFmtId="0" fontId="24" fillId="0" borderId="0" xfId="72" applyFont="1" applyFill="1" applyAlignment="1">
      <alignment vertical="center"/>
      <protection/>
    </xf>
    <xf numFmtId="0" fontId="26" fillId="0" borderId="0" xfId="72" applyFont="1" applyFill="1" applyAlignment="1">
      <alignment horizontal="center" vertical="center"/>
      <protection/>
    </xf>
    <xf numFmtId="0" fontId="24" fillId="4" borderId="14" xfId="0" applyFont="1" applyFill="1" applyBorder="1" applyAlignment="1">
      <alignment vertical="center" wrapText="1"/>
    </xf>
    <xf numFmtId="0" fontId="24" fillId="0" borderId="0" xfId="82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72" applyFont="1" applyFill="1" applyAlignment="1">
      <alignment vertical="center" wrapText="1"/>
      <protection/>
    </xf>
    <xf numFmtId="0" fontId="24" fillId="25" borderId="14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23" fillId="26" borderId="14" xfId="0" applyFont="1" applyFill="1" applyBorder="1" applyAlignment="1">
      <alignment vertical="center" wrapText="1"/>
    </xf>
    <xf numFmtId="49" fontId="23" fillId="26" borderId="14" xfId="0" applyNumberFormat="1" applyFont="1" applyFill="1" applyBorder="1" applyAlignment="1">
      <alignment horizontal="center" vertical="center" wrapText="1"/>
    </xf>
    <xf numFmtId="49" fontId="23" fillId="26" borderId="15" xfId="0" applyNumberFormat="1" applyFont="1" applyFill="1" applyBorder="1" applyAlignment="1">
      <alignment horizontal="center" vertical="center" wrapText="1"/>
    </xf>
    <xf numFmtId="49" fontId="23" fillId="26" borderId="12" xfId="0" applyNumberFormat="1" applyFont="1" applyFill="1" applyBorder="1" applyAlignment="1">
      <alignment horizontal="center" vertical="center" wrapText="1"/>
    </xf>
    <xf numFmtId="49" fontId="23" fillId="26" borderId="13" xfId="0" applyNumberFormat="1" applyFont="1" applyFill="1" applyBorder="1" applyAlignment="1">
      <alignment horizontal="center" vertical="center" wrapText="1"/>
    </xf>
    <xf numFmtId="49" fontId="23" fillId="26" borderId="16" xfId="0" applyNumberFormat="1" applyFont="1" applyFill="1" applyBorder="1" applyAlignment="1">
      <alignment horizontal="center" vertical="center" wrapText="1"/>
    </xf>
    <xf numFmtId="173" fontId="23" fillId="26" borderId="14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82" applyFont="1" applyFill="1" applyAlignment="1">
      <alignment vertical="center" wrapText="1"/>
      <protection/>
    </xf>
    <xf numFmtId="0" fontId="24" fillId="0" borderId="0" xfId="82" applyFont="1" applyAlignment="1">
      <alignment vertical="center" wrapText="1"/>
      <protection/>
    </xf>
    <xf numFmtId="0" fontId="28" fillId="0" borderId="0" xfId="82" applyFont="1" applyFill="1" applyAlignment="1">
      <alignment vertical="center" wrapText="1"/>
      <protection/>
    </xf>
    <xf numFmtId="0" fontId="28" fillId="0" borderId="0" xfId="82" applyFont="1" applyAlignment="1">
      <alignment vertical="center" wrapText="1"/>
      <protection/>
    </xf>
    <xf numFmtId="0" fontId="26" fillId="0" borderId="0" xfId="72" applyFont="1" applyFill="1" applyAlignment="1">
      <alignment vertical="center" wrapText="1"/>
      <protection/>
    </xf>
    <xf numFmtId="0" fontId="24" fillId="25" borderId="14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73" fontId="22" fillId="0" borderId="0" xfId="0" applyNumberFormat="1" applyFont="1" applyAlignment="1">
      <alignment vertical="center" wrapText="1"/>
    </xf>
    <xf numFmtId="0" fontId="24" fillId="0" borderId="0" xfId="72" applyFont="1" applyFill="1" applyAlignment="1">
      <alignment horizontal="center" vertical="center" wrapText="1"/>
      <protection/>
    </xf>
    <xf numFmtId="0" fontId="26" fillId="0" borderId="0" xfId="72" applyFont="1" applyFill="1" applyAlignment="1">
      <alignment horizontal="center" vertical="center" wrapText="1"/>
      <protection/>
    </xf>
    <xf numFmtId="0" fontId="26" fillId="27" borderId="0" xfId="72" applyFont="1" applyFill="1" applyAlignment="1">
      <alignment vertical="center" wrapText="1"/>
      <protection/>
    </xf>
    <xf numFmtId="0" fontId="28" fillId="27" borderId="0" xfId="82" applyFont="1" applyFill="1" applyAlignment="1">
      <alignment vertical="center" wrapText="1"/>
      <protection/>
    </xf>
    <xf numFmtId="173" fontId="23" fillId="24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73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70" applyFont="1" applyFill="1" applyAlignment="1">
      <alignment vertical="top"/>
      <protection/>
    </xf>
    <xf numFmtId="0" fontId="13" fillId="0" borderId="0" xfId="0" applyFont="1" applyBorder="1" applyAlignment="1">
      <alignment horizontal="right" vertical="center" wrapText="1"/>
    </xf>
    <xf numFmtId="173" fontId="30" fillId="0" borderId="0" xfId="0" applyNumberFormat="1" applyFont="1" applyFill="1" applyAlignment="1">
      <alignment vertical="center" wrapText="1"/>
    </xf>
    <xf numFmtId="173" fontId="30" fillId="0" borderId="0" xfId="0" applyNumberFormat="1" applyFont="1" applyFill="1" applyAlignment="1">
      <alignment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173" fontId="34" fillId="0" borderId="17" xfId="0" applyNumberFormat="1" applyFont="1" applyBorder="1" applyAlignment="1">
      <alignment vertical="center"/>
    </xf>
    <xf numFmtId="0" fontId="37" fillId="0" borderId="0" xfId="66" applyFont="1" applyAlignment="1">
      <alignment horizontal="center"/>
      <protection/>
    </xf>
    <xf numFmtId="0" fontId="0" fillId="0" borderId="0" xfId="66">
      <alignment/>
      <protection/>
    </xf>
    <xf numFmtId="0" fontId="37" fillId="0" borderId="0" xfId="66" applyFont="1" applyAlignment="1">
      <alignment horizontal="right"/>
      <protection/>
    </xf>
    <xf numFmtId="0" fontId="37" fillId="0" borderId="0" xfId="66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0" xfId="66" applyFont="1" applyAlignment="1">
      <alignment horizontal="center"/>
      <protection/>
    </xf>
    <xf numFmtId="0" fontId="0" fillId="0" borderId="0" xfId="66" applyAlignment="1">
      <alignment vertical="center"/>
      <protection/>
    </xf>
    <xf numFmtId="0" fontId="38" fillId="0" borderId="0" xfId="66" applyFont="1" applyAlignment="1">
      <alignment horizontal="right"/>
      <protection/>
    </xf>
    <xf numFmtId="0" fontId="23" fillId="0" borderId="0" xfId="66" applyFont="1" applyAlignment="1">
      <alignment horizontal="center" vertical="center"/>
      <protection/>
    </xf>
    <xf numFmtId="0" fontId="0" fillId="0" borderId="0" xfId="66" applyAlignment="1">
      <alignment horizontal="center"/>
      <protection/>
    </xf>
    <xf numFmtId="0" fontId="18" fillId="0" borderId="0" xfId="66" applyFont="1">
      <alignment/>
      <protection/>
    </xf>
    <xf numFmtId="0" fontId="37" fillId="0" borderId="0" xfId="66" applyFont="1" applyAlignment="1">
      <alignment horizontal="left"/>
      <protection/>
    </xf>
    <xf numFmtId="0" fontId="27" fillId="0" borderId="0" xfId="66" applyFont="1" applyAlignment="1">
      <alignment horizontal="center" vertical="center"/>
      <protection/>
    </xf>
    <xf numFmtId="0" fontId="35" fillId="0" borderId="0" xfId="66" applyFont="1">
      <alignment/>
      <protection/>
    </xf>
    <xf numFmtId="0" fontId="43" fillId="0" borderId="0" xfId="66" applyFont="1" applyAlignment="1">
      <alignment horizontal="center"/>
      <protection/>
    </xf>
    <xf numFmtId="0" fontId="43" fillId="0" borderId="0" xfId="66" applyFont="1" applyAlignment="1">
      <alignment horizontal="left"/>
      <protection/>
    </xf>
    <xf numFmtId="173" fontId="25" fillId="0" borderId="0" xfId="66" applyNumberFormat="1" applyFont="1">
      <alignment/>
      <protection/>
    </xf>
    <xf numFmtId="0" fontId="22" fillId="0" borderId="0" xfId="66" applyFont="1">
      <alignment/>
      <protection/>
    </xf>
    <xf numFmtId="0" fontId="22" fillId="0" borderId="0" xfId="66" applyFont="1" applyAlignment="1">
      <alignment horizontal="right"/>
      <protection/>
    </xf>
    <xf numFmtId="0" fontId="26" fillId="0" borderId="14" xfId="66" applyFont="1" applyBorder="1" applyAlignment="1">
      <alignment horizontal="center" vertical="center" wrapText="1"/>
      <protection/>
    </xf>
    <xf numFmtId="3" fontId="26" fillId="0" borderId="14" xfId="71" applyNumberFormat="1" applyFont="1" applyFill="1" applyBorder="1" applyAlignment="1">
      <alignment horizontal="center" vertical="center" wrapText="1"/>
      <protection/>
    </xf>
    <xf numFmtId="0" fontId="34" fillId="0" borderId="0" xfId="66" applyFont="1">
      <alignment/>
      <protection/>
    </xf>
    <xf numFmtId="49" fontId="24" fillId="25" borderId="14" xfId="68" applyNumberFormat="1" applyFont="1" applyFill="1" applyBorder="1" applyAlignment="1">
      <alignment horizontal="center" vertical="center"/>
      <protection/>
    </xf>
    <xf numFmtId="0" fontId="24" fillId="25" borderId="14" xfId="68" applyFont="1" applyFill="1" applyBorder="1" applyAlignment="1">
      <alignment vertical="center" wrapText="1"/>
      <protection/>
    </xf>
    <xf numFmtId="173" fontId="24" fillId="25" borderId="14" xfId="69" applyNumberFormat="1" applyFont="1" applyFill="1" applyBorder="1" applyAlignment="1">
      <alignment vertical="center"/>
      <protection/>
    </xf>
    <xf numFmtId="49" fontId="24" fillId="4" borderId="14" xfId="68" applyNumberFormat="1" applyFont="1" applyFill="1" applyBorder="1" applyAlignment="1">
      <alignment horizontal="center" vertical="center"/>
      <protection/>
    </xf>
    <xf numFmtId="0" fontId="24" fillId="4" borderId="14" xfId="68" applyFont="1" applyFill="1" applyBorder="1" applyAlignment="1">
      <alignment vertical="center" wrapText="1"/>
      <protection/>
    </xf>
    <xf numFmtId="49" fontId="24" fillId="0" borderId="14" xfId="68" applyNumberFormat="1" applyFont="1" applyBorder="1" applyAlignment="1">
      <alignment horizontal="center" vertical="center"/>
      <protection/>
    </xf>
    <xf numFmtId="0" fontId="24" fillId="0" borderId="14" xfId="68" applyFont="1" applyBorder="1" applyAlignment="1">
      <alignment vertical="center" wrapText="1"/>
      <protection/>
    </xf>
    <xf numFmtId="173" fontId="24" fillId="0" borderId="14" xfId="69" applyNumberFormat="1" applyFont="1" applyFill="1" applyBorder="1" applyAlignment="1">
      <alignment vertical="center"/>
      <protection/>
    </xf>
    <xf numFmtId="0" fontId="24" fillId="0" borderId="0" xfId="66" applyFont="1" applyAlignment="1">
      <alignment horizontal="center"/>
      <protection/>
    </xf>
    <xf numFmtId="0" fontId="24" fillId="0" borderId="0" xfId="66" applyFont="1" applyAlignment="1">
      <alignment horizontal="left"/>
      <protection/>
    </xf>
    <xf numFmtId="173" fontId="24" fillId="0" borderId="0" xfId="66" applyNumberFormat="1" applyFont="1">
      <alignment/>
      <protection/>
    </xf>
    <xf numFmtId="173" fontId="34" fillId="0" borderId="0" xfId="0" applyNumberFormat="1" applyFont="1" applyBorder="1" applyAlignment="1">
      <alignment vertic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right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0" fillId="0" borderId="0" xfId="65">
      <alignment/>
      <protection/>
    </xf>
    <xf numFmtId="0" fontId="38" fillId="0" borderId="0" xfId="65" applyFont="1" applyAlignment="1">
      <alignment horizontal="left"/>
      <protection/>
    </xf>
    <xf numFmtId="173" fontId="0" fillId="0" borderId="0" xfId="65" applyNumberFormat="1" applyAlignment="1">
      <alignment horizontal="left"/>
      <protection/>
    </xf>
    <xf numFmtId="0" fontId="27" fillId="0" borderId="0" xfId="65" applyFont="1" applyAlignment="1">
      <alignment horizontal="center" vertical="center"/>
      <protection/>
    </xf>
    <xf numFmtId="0" fontId="23" fillId="0" borderId="0" xfId="65" applyFont="1" applyAlignment="1">
      <alignment horizontal="center"/>
      <protection/>
    </xf>
    <xf numFmtId="173" fontId="0" fillId="0" borderId="0" xfId="65" applyNumberFormat="1">
      <alignment/>
      <protection/>
    </xf>
    <xf numFmtId="0" fontId="27" fillId="0" borderId="0" xfId="65" applyFont="1" applyAlignment="1">
      <alignment horizontal="center"/>
      <protection/>
    </xf>
    <xf numFmtId="0" fontId="22" fillId="0" borderId="0" xfId="65" applyFont="1" applyAlignment="1">
      <alignment vertical="center"/>
      <protection/>
    </xf>
    <xf numFmtId="0" fontId="37" fillId="0" borderId="0" xfId="65" applyFont="1" applyAlignment="1">
      <alignment horizontal="right" vertical="center"/>
      <protection/>
    </xf>
    <xf numFmtId="173" fontId="38" fillId="0" borderId="0" xfId="65" applyNumberFormat="1" applyFont="1" applyAlignment="1">
      <alignment horizontal="right"/>
      <protection/>
    </xf>
    <xf numFmtId="0" fontId="37" fillId="0" borderId="14" xfId="65" applyFont="1" applyBorder="1" applyAlignment="1">
      <alignment horizontal="center" vertical="center" wrapText="1"/>
      <protection/>
    </xf>
    <xf numFmtId="0" fontId="37" fillId="0" borderId="14" xfId="65" applyFont="1" applyBorder="1" applyAlignment="1">
      <alignment vertical="center" wrapText="1"/>
      <protection/>
    </xf>
    <xf numFmtId="173" fontId="37" fillId="25" borderId="14" xfId="65" applyNumberFormat="1" applyFont="1" applyFill="1" applyBorder="1" applyAlignment="1">
      <alignment horizontal="center" vertical="center" wrapText="1"/>
      <protection/>
    </xf>
    <xf numFmtId="0" fontId="37" fillId="0" borderId="0" xfId="65" applyFont="1" applyAlignment="1">
      <alignment vertical="center"/>
      <protection/>
    </xf>
    <xf numFmtId="173" fontId="37" fillId="0" borderId="14" xfId="65" applyNumberFormat="1" applyFont="1" applyFill="1" applyBorder="1" applyAlignment="1">
      <alignment horizontal="center" vertical="center" wrapText="1"/>
      <protection/>
    </xf>
    <xf numFmtId="173" fontId="37" fillId="0" borderId="14" xfId="65" applyNumberFormat="1" applyFont="1" applyBorder="1" applyAlignment="1">
      <alignment horizontal="center" vertical="center" wrapText="1"/>
      <protection/>
    </xf>
    <xf numFmtId="0" fontId="27" fillId="0" borderId="0" xfId="65" applyFont="1" applyAlignment="1">
      <alignment vertical="center"/>
      <protection/>
    </xf>
    <xf numFmtId="0" fontId="38" fillId="0" borderId="14" xfId="65" applyFont="1" applyBorder="1" applyAlignment="1">
      <alignment horizontal="justify" vertical="center" wrapText="1"/>
      <protection/>
    </xf>
    <xf numFmtId="0" fontId="38" fillId="0" borderId="14" xfId="65" applyFont="1" applyBorder="1" applyAlignment="1">
      <alignment horizontal="center" vertical="center" wrapText="1"/>
      <protection/>
    </xf>
    <xf numFmtId="0" fontId="37" fillId="0" borderId="0" xfId="65" applyFont="1" applyAlignment="1">
      <alignment horizontal="justify" vertical="center"/>
      <protection/>
    </xf>
    <xf numFmtId="0" fontId="0" fillId="0" borderId="0" xfId="65" applyAlignment="1">
      <alignment horizontal="center" vertical="center"/>
      <protection/>
    </xf>
    <xf numFmtId="49" fontId="24" fillId="0" borderId="18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3" fillId="0" borderId="0" xfId="67" applyFont="1" applyAlignment="1">
      <alignment horizontal="center" vertical="center"/>
      <protection/>
    </xf>
    <xf numFmtId="0" fontId="37" fillId="0" borderId="14" xfId="0" applyFont="1" applyFill="1" applyBorder="1" applyAlignment="1">
      <alignment horizontal="justify" vertical="top" wrapText="1"/>
    </xf>
    <xf numFmtId="0" fontId="37" fillId="0" borderId="14" xfId="0" applyFont="1" applyBorder="1" applyAlignment="1">
      <alignment wrapText="1"/>
    </xf>
    <xf numFmtId="0" fontId="37" fillId="0" borderId="14" xfId="0" applyFont="1" applyBorder="1" applyAlignment="1">
      <alignment horizontal="justify" vertical="top" wrapText="1"/>
    </xf>
    <xf numFmtId="49" fontId="37" fillId="0" borderId="14" xfId="67" applyNumberFormat="1" applyFont="1" applyFill="1" applyBorder="1" applyAlignment="1">
      <alignment horizontal="center" wrapText="1"/>
      <protection/>
    </xf>
    <xf numFmtId="49" fontId="37" fillId="28" borderId="14" xfId="67" applyNumberFormat="1" applyFont="1" applyFill="1" applyBorder="1" applyAlignment="1">
      <alignment horizontal="center" vertical="center" wrapText="1"/>
      <protection/>
    </xf>
    <xf numFmtId="0" fontId="0" fillId="28" borderId="0" xfId="67" applyFill="1">
      <alignment/>
      <protection/>
    </xf>
    <xf numFmtId="0" fontId="38" fillId="0" borderId="0" xfId="67" applyFont="1" applyAlignment="1">
      <alignment horizontal="right"/>
      <protection/>
    </xf>
    <xf numFmtId="0" fontId="37" fillId="0" borderId="0" xfId="67" applyFont="1" applyAlignment="1">
      <alignment horizontal="center"/>
      <protection/>
    </xf>
    <xf numFmtId="0" fontId="0" fillId="0" borderId="0" xfId="67">
      <alignment/>
      <protection/>
    </xf>
    <xf numFmtId="0" fontId="31" fillId="0" borderId="0" xfId="67" applyFont="1">
      <alignment/>
      <protection/>
    </xf>
    <xf numFmtId="173" fontId="37" fillId="0" borderId="0" xfId="67" applyNumberFormat="1" applyFont="1">
      <alignment/>
      <protection/>
    </xf>
    <xf numFmtId="0" fontId="38" fillId="0" borderId="0" xfId="67" applyFont="1">
      <alignment/>
      <protection/>
    </xf>
    <xf numFmtId="0" fontId="40" fillId="0" borderId="0" xfId="67" applyFont="1">
      <alignment/>
      <protection/>
    </xf>
    <xf numFmtId="0" fontId="41" fillId="0" borderId="0" xfId="67" applyFont="1">
      <alignment/>
      <protection/>
    </xf>
    <xf numFmtId="0" fontId="42" fillId="0" borderId="0" xfId="67" applyFont="1" applyAlignment="1">
      <alignment vertical="center"/>
      <protection/>
    </xf>
    <xf numFmtId="0" fontId="37" fillId="0" borderId="0" xfId="67" applyFont="1" applyAlignment="1">
      <alignment vertical="center" wrapText="1"/>
      <protection/>
    </xf>
    <xf numFmtId="0" fontId="37" fillId="0" borderId="14" xfId="67" applyFont="1" applyBorder="1" applyAlignment="1">
      <alignment horizontal="center" vertical="center" wrapText="1"/>
      <protection/>
    </xf>
    <xf numFmtId="0" fontId="37" fillId="0" borderId="14" xfId="67" applyFont="1" applyBorder="1" applyAlignment="1">
      <alignment horizontal="justify" vertical="center" wrapText="1"/>
      <protection/>
    </xf>
    <xf numFmtId="0" fontId="37" fillId="0" borderId="15" xfId="67" applyFont="1" applyBorder="1" applyAlignment="1">
      <alignment horizontal="center" vertical="center" wrapText="1"/>
      <protection/>
    </xf>
    <xf numFmtId="0" fontId="37" fillId="0" borderId="14" xfId="67" applyFont="1" applyBorder="1" applyAlignment="1">
      <alignment vertical="center" wrapText="1"/>
      <protection/>
    </xf>
    <xf numFmtId="0" fontId="27" fillId="9" borderId="14" xfId="67" applyFont="1" applyFill="1" applyBorder="1" applyAlignment="1">
      <alignment horizontal="justify" vertical="center" wrapText="1"/>
      <protection/>
    </xf>
    <xf numFmtId="0" fontId="22" fillId="0" borderId="11" xfId="67" applyFont="1" applyBorder="1" applyAlignment="1">
      <alignment horizontal="center" vertical="center" wrapText="1"/>
      <protection/>
    </xf>
    <xf numFmtId="0" fontId="22" fillId="0" borderId="11" xfId="67" applyFont="1" applyBorder="1" applyAlignment="1">
      <alignment horizontal="center" vertical="center"/>
      <protection/>
    </xf>
    <xf numFmtId="173" fontId="22" fillId="0" borderId="14" xfId="67" applyNumberFormat="1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173" fontId="2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vertical="top" wrapText="1"/>
    </xf>
    <xf numFmtId="173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top" wrapText="1"/>
    </xf>
    <xf numFmtId="0" fontId="22" fillId="0" borderId="0" xfId="67" applyFont="1" applyAlignment="1">
      <alignment horizontal="center"/>
      <protection/>
    </xf>
    <xf numFmtId="0" fontId="24" fillId="0" borderId="0" xfId="67" applyFont="1">
      <alignment/>
      <protection/>
    </xf>
    <xf numFmtId="173" fontId="22" fillId="0" borderId="0" xfId="67" applyNumberFormat="1" applyFont="1">
      <alignment/>
      <protection/>
    </xf>
    <xf numFmtId="0" fontId="26" fillId="29" borderId="14" xfId="0" applyFont="1" applyFill="1" applyBorder="1" applyAlignment="1">
      <alignment horizontal="center" vertical="center" wrapText="1"/>
    </xf>
    <xf numFmtId="0" fontId="26" fillId="29" borderId="14" xfId="0" applyFont="1" applyFill="1" applyBorder="1" applyAlignment="1">
      <alignment horizontal="left" vertical="center" wrapText="1"/>
    </xf>
    <xf numFmtId="173" fontId="26" fillId="29" borderId="14" xfId="0" applyNumberFormat="1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left" vertical="center" wrapText="1"/>
    </xf>
    <xf numFmtId="173" fontId="26" fillId="10" borderId="14" xfId="0" applyNumberFormat="1" applyFont="1" applyFill="1" applyBorder="1" applyAlignment="1">
      <alignment horizontal="center" vertical="center" wrapText="1"/>
    </xf>
    <xf numFmtId="0" fontId="26" fillId="30" borderId="14" xfId="0" applyFont="1" applyFill="1" applyBorder="1" applyAlignment="1">
      <alignment horizontal="center" vertical="center" wrapText="1"/>
    </xf>
    <xf numFmtId="0" fontId="26" fillId="30" borderId="14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center" vertical="center" wrapText="1"/>
    </xf>
    <xf numFmtId="173" fontId="24" fillId="25" borderId="14" xfId="0" applyNumberFormat="1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left" vertical="center" wrapText="1"/>
    </xf>
    <xf numFmtId="173" fontId="24" fillId="4" borderId="14" xfId="0" applyNumberFormat="1" applyFont="1" applyFill="1" applyBorder="1" applyAlignment="1">
      <alignment horizontal="center" vertical="center" wrapText="1"/>
    </xf>
    <xf numFmtId="0" fontId="0" fillId="0" borderId="0" xfId="67" applyAlignment="1">
      <alignment vertical="center"/>
      <protection/>
    </xf>
    <xf numFmtId="49" fontId="24" fillId="25" borderId="14" xfId="0" applyNumberFormat="1" applyFont="1" applyFill="1" applyBorder="1" applyAlignment="1">
      <alignment horizontal="center" vertical="center"/>
    </xf>
    <xf numFmtId="0" fontId="9" fillId="0" borderId="0" xfId="67" applyFont="1" applyAlignment="1">
      <alignment vertical="center"/>
      <protection/>
    </xf>
    <xf numFmtId="49" fontId="24" fillId="4" borderId="14" xfId="0" applyNumberFormat="1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left" vertical="center" wrapText="1"/>
    </xf>
    <xf numFmtId="173" fontId="24" fillId="30" borderId="14" xfId="0" applyNumberFormat="1" applyFont="1" applyFill="1" applyBorder="1" applyAlignment="1">
      <alignment horizontal="center" vertical="center" wrapText="1"/>
    </xf>
    <xf numFmtId="49" fontId="26" fillId="10" borderId="14" xfId="0" applyNumberFormat="1" applyFont="1" applyFill="1" applyBorder="1" applyAlignment="1">
      <alignment horizontal="center"/>
    </xf>
    <xf numFmtId="0" fontId="26" fillId="10" borderId="14" xfId="0" applyFont="1" applyFill="1" applyBorder="1" applyAlignment="1">
      <alignment vertical="top" wrapText="1"/>
    </xf>
    <xf numFmtId="49" fontId="26" fillId="10" borderId="14" xfId="0" applyNumberFormat="1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vertical="center" wrapText="1"/>
    </xf>
    <xf numFmtId="49" fontId="24" fillId="30" borderId="14" xfId="0" applyNumberFormat="1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 wrapText="1"/>
    </xf>
    <xf numFmtId="0" fontId="26" fillId="29" borderId="14" xfId="0" applyFont="1" applyFill="1" applyBorder="1" applyAlignment="1">
      <alignment horizontal="left" vertical="center"/>
    </xf>
    <xf numFmtId="173" fontId="26" fillId="29" borderId="14" xfId="0" applyNumberFormat="1" applyFont="1" applyFill="1" applyBorder="1" applyAlignment="1">
      <alignment horizontal="center" vertical="center"/>
    </xf>
    <xf numFmtId="173" fontId="26" fillId="30" borderId="14" xfId="0" applyNumberFormat="1" applyFont="1" applyFill="1" applyBorder="1" applyAlignment="1">
      <alignment horizontal="center" vertical="center"/>
    </xf>
    <xf numFmtId="173" fontId="26" fillId="31" borderId="14" xfId="0" applyNumberFormat="1" applyFont="1" applyFill="1" applyBorder="1" applyAlignment="1">
      <alignment horizontal="center" vertical="center" wrapText="1"/>
    </xf>
    <xf numFmtId="173" fontId="24" fillId="25" borderId="14" xfId="0" applyNumberFormat="1" applyFont="1" applyFill="1" applyBorder="1" applyAlignment="1">
      <alignment horizontal="center" vertical="center"/>
    </xf>
    <xf numFmtId="0" fontId="26" fillId="30" borderId="14" xfId="0" applyFont="1" applyFill="1" applyBorder="1" applyAlignment="1">
      <alignment horizontal="center" vertical="center"/>
    </xf>
    <xf numFmtId="0" fontId="26" fillId="30" borderId="14" xfId="0" applyFont="1" applyFill="1" applyBorder="1" applyAlignment="1">
      <alignment horizontal="left" vertical="center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left" vertical="center" wrapText="1"/>
    </xf>
    <xf numFmtId="173" fontId="26" fillId="3" borderId="14" xfId="0" applyNumberFormat="1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justify" vertical="center" wrapText="1"/>
    </xf>
    <xf numFmtId="0" fontId="38" fillId="0" borderId="12" xfId="67" applyFont="1" applyBorder="1" applyAlignment="1">
      <alignment horizontal="center" vertical="top" wrapText="1"/>
      <protection/>
    </xf>
    <xf numFmtId="0" fontId="37" fillId="0" borderId="14" xfId="67" applyFont="1" applyBorder="1" applyAlignment="1">
      <alignment horizontal="center" vertical="top" wrapText="1"/>
      <protection/>
    </xf>
    <xf numFmtId="0" fontId="37" fillId="0" borderId="13" xfId="67" applyFont="1" applyBorder="1" applyAlignment="1">
      <alignment horizontal="center" vertical="center" wrapText="1"/>
      <protection/>
    </xf>
    <xf numFmtId="49" fontId="27" fillId="9" borderId="14" xfId="67" applyNumberFormat="1" applyFont="1" applyFill="1" applyBorder="1" applyAlignment="1">
      <alignment horizontal="center" vertical="center" wrapText="1"/>
      <protection/>
    </xf>
    <xf numFmtId="0" fontId="27" fillId="9" borderId="21" xfId="67" applyFont="1" applyFill="1" applyBorder="1" applyAlignment="1">
      <alignment vertical="center" wrapText="1"/>
      <protection/>
    </xf>
    <xf numFmtId="49" fontId="37" fillId="0" borderId="14" xfId="67" applyNumberFormat="1" applyFont="1" applyFill="1" applyBorder="1" applyAlignment="1">
      <alignment horizontal="center" vertical="center" wrapText="1"/>
      <protection/>
    </xf>
    <xf numFmtId="0" fontId="0" fillId="0" borderId="0" xfId="67" applyFont="1">
      <alignment/>
      <protection/>
    </xf>
    <xf numFmtId="0" fontId="18" fillId="0" borderId="0" xfId="67" applyFont="1">
      <alignment/>
      <protection/>
    </xf>
    <xf numFmtId="0" fontId="37" fillId="0" borderId="14" xfId="0" applyFont="1" applyBorder="1" applyAlignment="1">
      <alignment vertical="center" wrapText="1"/>
    </xf>
    <xf numFmtId="0" fontId="31" fillId="0" borderId="14" xfId="73" applyFont="1" applyBorder="1" applyAlignment="1">
      <alignment wrapText="1"/>
      <protection/>
    </xf>
    <xf numFmtId="173" fontId="24" fillId="10" borderId="14" xfId="0" applyNumberFormat="1" applyFont="1" applyFill="1" applyBorder="1" applyAlignment="1">
      <alignment horizontal="center" vertical="center" wrapText="1"/>
    </xf>
    <xf numFmtId="0" fontId="18" fillId="0" borderId="0" xfId="67" applyFont="1" applyFill="1">
      <alignment/>
      <protection/>
    </xf>
    <xf numFmtId="0" fontId="31" fillId="0" borderId="14" xfId="74" applyFont="1" applyBorder="1" applyAlignment="1">
      <alignment/>
      <protection/>
    </xf>
    <xf numFmtId="49" fontId="26" fillId="10" borderId="18" xfId="0" applyNumberFormat="1" applyFont="1" applyFill="1" applyBorder="1" applyAlignment="1">
      <alignment wrapText="1"/>
    </xf>
    <xf numFmtId="49" fontId="24" fillId="30" borderId="18" xfId="0" applyNumberFormat="1" applyFont="1" applyFill="1" applyBorder="1" applyAlignment="1">
      <alignment wrapText="1"/>
    </xf>
    <xf numFmtId="49" fontId="24" fillId="30" borderId="18" xfId="0" applyNumberFormat="1" applyFont="1" applyFill="1" applyBorder="1" applyAlignment="1">
      <alignment horizontal="center"/>
    </xf>
    <xf numFmtId="0" fontId="24" fillId="27" borderId="14" xfId="0" applyFont="1" applyFill="1" applyBorder="1" applyAlignment="1">
      <alignment horizontal="justify" vertical="center" wrapText="1"/>
    </xf>
    <xf numFmtId="0" fontId="37" fillId="0" borderId="14" xfId="0" applyFont="1" applyBorder="1" applyAlignment="1">
      <alignment vertical="top" wrapText="1"/>
    </xf>
    <xf numFmtId="0" fontId="37" fillId="0" borderId="14" xfId="0" applyFont="1" applyFill="1" applyBorder="1" applyAlignment="1">
      <alignment vertical="top" wrapText="1"/>
    </xf>
    <xf numFmtId="0" fontId="0" fillId="0" borderId="0" xfId="67" applyFont="1" applyAlignment="1">
      <alignment/>
      <protection/>
    </xf>
    <xf numFmtId="49" fontId="37" fillId="9" borderId="14" xfId="67" applyNumberFormat="1" applyFont="1" applyFill="1" applyBorder="1" applyAlignment="1">
      <alignment horizontal="center" wrapText="1"/>
      <protection/>
    </xf>
    <xf numFmtId="0" fontId="23" fillId="0" borderId="0" xfId="67" applyFont="1" applyAlignment="1">
      <alignment horizontal="center"/>
      <protection/>
    </xf>
    <xf numFmtId="0" fontId="27" fillId="9" borderId="14" xfId="67" applyFont="1" applyFill="1" applyBorder="1" applyAlignment="1">
      <alignment horizontal="center" wrapText="1"/>
      <protection/>
    </xf>
    <xf numFmtId="49" fontId="24" fillId="0" borderId="18" xfId="0" applyNumberFormat="1" applyFont="1" applyBorder="1" applyAlignment="1">
      <alignment wrapText="1"/>
    </xf>
    <xf numFmtId="49" fontId="24" fillId="4" borderId="18" xfId="0" applyNumberFormat="1" applyFont="1" applyFill="1" applyBorder="1" applyAlignment="1">
      <alignment horizontal="center"/>
    </xf>
    <xf numFmtId="2" fontId="24" fillId="4" borderId="18" xfId="0" applyNumberFormat="1" applyFont="1" applyFill="1" applyBorder="1" applyAlignment="1">
      <alignment wrapText="1"/>
    </xf>
    <xf numFmtId="49" fontId="24" fillId="0" borderId="22" xfId="0" applyNumberFormat="1" applyFont="1" applyBorder="1" applyAlignment="1">
      <alignment wrapText="1"/>
    </xf>
    <xf numFmtId="0" fontId="24" fillId="27" borderId="14" xfId="0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center" vertical="top" wrapText="1"/>
    </xf>
    <xf numFmtId="0" fontId="26" fillId="10" borderId="14" xfId="0" applyFont="1" applyFill="1" applyBorder="1" applyAlignment="1">
      <alignment horizontal="left" vertical="top" wrapText="1"/>
    </xf>
    <xf numFmtId="173" fontId="24" fillId="10" borderId="14" xfId="0" applyNumberFormat="1" applyFont="1" applyFill="1" applyBorder="1" applyAlignment="1">
      <alignment horizontal="center" vertical="top" wrapText="1"/>
    </xf>
    <xf numFmtId="0" fontId="24" fillId="30" borderId="14" xfId="0" applyFont="1" applyFill="1" applyBorder="1" applyAlignment="1">
      <alignment horizontal="center" vertical="top" wrapText="1"/>
    </xf>
    <xf numFmtId="0" fontId="24" fillId="30" borderId="14" xfId="0" applyFont="1" applyFill="1" applyBorder="1" applyAlignment="1">
      <alignment horizontal="left" vertical="top" wrapText="1"/>
    </xf>
    <xf numFmtId="173" fontId="24" fillId="30" borderId="14" xfId="0" applyNumberFormat="1" applyFont="1" applyFill="1" applyBorder="1" applyAlignment="1">
      <alignment horizontal="center" vertical="top" wrapText="1"/>
    </xf>
    <xf numFmtId="49" fontId="26" fillId="10" borderId="18" xfId="0" applyNumberFormat="1" applyFont="1" applyFill="1" applyBorder="1" applyAlignment="1">
      <alignment vertical="top" wrapText="1"/>
    </xf>
    <xf numFmtId="49" fontId="24" fillId="30" borderId="18" xfId="0" applyNumberFormat="1" applyFont="1" applyFill="1" applyBorder="1" applyAlignment="1">
      <alignment horizontal="center" vertical="top"/>
    </xf>
    <xf numFmtId="49" fontId="24" fillId="30" borderId="18" xfId="0" applyNumberFormat="1" applyFont="1" applyFill="1" applyBorder="1" applyAlignment="1">
      <alignment vertical="top" wrapText="1"/>
    </xf>
    <xf numFmtId="49" fontId="24" fillId="0" borderId="18" xfId="0" applyNumberFormat="1" applyFont="1" applyBorder="1" applyAlignment="1">
      <alignment horizontal="center" vertical="top"/>
    </xf>
    <xf numFmtId="49" fontId="24" fillId="0" borderId="18" xfId="0" applyNumberFormat="1" applyFont="1" applyBorder="1" applyAlignment="1">
      <alignment vertical="top" wrapText="1"/>
    </xf>
    <xf numFmtId="173" fontId="24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center"/>
    </xf>
    <xf numFmtId="0" fontId="24" fillId="30" borderId="14" xfId="0" applyNumberFormat="1" applyFont="1" applyFill="1" applyBorder="1" applyAlignment="1">
      <alignment horizontal="left" vertical="top" wrapText="1"/>
    </xf>
    <xf numFmtId="0" fontId="24" fillId="4" borderId="14" xfId="0" applyFont="1" applyFill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top" wrapText="1"/>
    </xf>
    <xf numFmtId="0" fontId="24" fillId="25" borderId="14" xfId="0" applyFont="1" applyFill="1" applyBorder="1" applyAlignment="1">
      <alignment horizontal="center" vertical="top" wrapText="1"/>
    </xf>
    <xf numFmtId="0" fontId="24" fillId="25" borderId="14" xfId="0" applyFont="1" applyFill="1" applyBorder="1" applyAlignment="1">
      <alignment horizontal="left" vertical="top" wrapText="1"/>
    </xf>
    <xf numFmtId="0" fontId="24" fillId="32" borderId="14" xfId="0" applyFont="1" applyFill="1" applyBorder="1" applyAlignment="1">
      <alignment horizontal="center" vertical="center"/>
    </xf>
    <xf numFmtId="173" fontId="26" fillId="32" borderId="14" xfId="0" applyNumberFormat="1" applyFont="1" applyFill="1" applyBorder="1" applyAlignment="1">
      <alignment horizontal="center" vertical="center"/>
    </xf>
    <xf numFmtId="0" fontId="24" fillId="32" borderId="14" xfId="0" applyFont="1" applyFill="1" applyBorder="1" applyAlignment="1">
      <alignment horizontal="left" vertical="top" wrapText="1"/>
    </xf>
    <xf numFmtId="0" fontId="22" fillId="32" borderId="19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justify" vertical="center" wrapText="1"/>
    </xf>
    <xf numFmtId="0" fontId="28" fillId="28" borderId="0" xfId="82" applyFont="1" applyFill="1" applyAlignment="1">
      <alignment vertical="center"/>
      <protection/>
    </xf>
    <xf numFmtId="0" fontId="28" fillId="28" borderId="0" xfId="82" applyFont="1" applyFill="1" applyAlignment="1">
      <alignment vertical="center" wrapText="1"/>
      <protection/>
    </xf>
    <xf numFmtId="0" fontId="24" fillId="28" borderId="0" xfId="72" applyFont="1" applyFill="1" applyAlignment="1">
      <alignment vertical="center"/>
      <protection/>
    </xf>
    <xf numFmtId="0" fontId="24" fillId="28" borderId="0" xfId="72" applyFont="1" applyFill="1" applyAlignment="1">
      <alignment vertical="center" wrapText="1"/>
      <protection/>
    </xf>
    <xf numFmtId="0" fontId="28" fillId="0" borderId="0" xfId="82" applyFont="1" applyFill="1" applyAlignment="1">
      <alignment vertical="top"/>
      <protection/>
    </xf>
    <xf numFmtId="0" fontId="28" fillId="0" borderId="0" xfId="82" applyFont="1" applyFill="1" applyAlignment="1">
      <alignment vertical="top" wrapText="1"/>
      <protection/>
    </xf>
    <xf numFmtId="0" fontId="28" fillId="0" borderId="0" xfId="82" applyFont="1" applyAlignment="1">
      <alignment vertical="top" wrapText="1"/>
      <protection/>
    </xf>
    <xf numFmtId="0" fontId="23" fillId="24" borderId="14" xfId="0" applyFont="1" applyFill="1" applyBorder="1" applyAlignment="1">
      <alignment horizontal="center" vertical="center" wrapText="1"/>
    </xf>
    <xf numFmtId="0" fontId="26" fillId="30" borderId="14" xfId="0" applyFont="1" applyFill="1" applyBorder="1" applyAlignment="1">
      <alignment horizontal="left" vertical="top" wrapText="1"/>
    </xf>
    <xf numFmtId="0" fontId="23" fillId="26" borderId="14" xfId="0" applyFont="1" applyFill="1" applyBorder="1" applyAlignment="1">
      <alignment horizontal="justify" vertical="top" wrapText="1"/>
    </xf>
    <xf numFmtId="0" fontId="27" fillId="33" borderId="14" xfId="0" applyFont="1" applyFill="1" applyBorder="1" applyAlignment="1">
      <alignment horizontal="justify" vertical="top" wrapText="1"/>
    </xf>
    <xf numFmtId="0" fontId="27" fillId="34" borderId="14" xfId="0" applyFont="1" applyFill="1" applyBorder="1" applyAlignment="1">
      <alignment horizontal="justify" vertical="top" wrapText="1"/>
    </xf>
    <xf numFmtId="0" fontId="27" fillId="35" borderId="14" xfId="0" applyFont="1" applyFill="1" applyBorder="1" applyAlignment="1">
      <alignment horizontal="justify" vertical="top" wrapText="1"/>
    </xf>
    <xf numFmtId="2" fontId="27" fillId="8" borderId="15" xfId="82" applyNumberFormat="1" applyFont="1" applyFill="1" applyBorder="1" applyAlignment="1">
      <alignment horizontal="justify" vertical="top" wrapText="1"/>
      <protection/>
    </xf>
    <xf numFmtId="2" fontId="37" fillId="25" borderId="15" xfId="82" applyNumberFormat="1" applyFont="1" applyFill="1" applyBorder="1" applyAlignment="1">
      <alignment horizontal="justify" vertical="top" wrapText="1"/>
      <protection/>
    </xf>
    <xf numFmtId="2" fontId="37" fillId="4" borderId="15" xfId="82" applyNumberFormat="1" applyFont="1" applyFill="1" applyBorder="1" applyAlignment="1">
      <alignment horizontal="justify" vertical="top" wrapText="1"/>
      <protection/>
    </xf>
    <xf numFmtId="2" fontId="37" fillId="25" borderId="14" xfId="82" applyNumberFormat="1" applyFont="1" applyFill="1" applyBorder="1" applyAlignment="1">
      <alignment horizontal="justify" vertical="top" wrapText="1"/>
      <protection/>
    </xf>
    <xf numFmtId="0" fontId="37" fillId="36" borderId="15" xfId="0" applyFont="1" applyFill="1" applyBorder="1" applyAlignment="1">
      <alignment horizontal="justify" vertical="top" wrapText="1"/>
    </xf>
    <xf numFmtId="0" fontId="37" fillId="0" borderId="15" xfId="0" applyFont="1" applyFill="1" applyBorder="1" applyAlignment="1">
      <alignment horizontal="justify" vertical="top" wrapText="1"/>
    </xf>
    <xf numFmtId="0" fontId="27" fillId="35" borderId="15" xfId="0" applyFont="1" applyFill="1" applyBorder="1" applyAlignment="1">
      <alignment horizontal="justify" vertical="top" wrapText="1"/>
    </xf>
    <xf numFmtId="0" fontId="44" fillId="8" borderId="0" xfId="0" applyFont="1" applyFill="1" applyAlignment="1">
      <alignment horizontal="justify" vertical="top" wrapText="1"/>
    </xf>
    <xf numFmtId="0" fontId="37" fillId="24" borderId="22" xfId="0" applyFont="1" applyFill="1" applyBorder="1" applyAlignment="1">
      <alignment horizontal="justify" vertical="top" wrapText="1"/>
    </xf>
    <xf numFmtId="0" fontId="27" fillId="8" borderId="23" xfId="0" applyFont="1" applyFill="1" applyBorder="1" applyAlignment="1">
      <alignment horizontal="justify" vertical="top" wrapText="1"/>
    </xf>
    <xf numFmtId="0" fontId="37" fillId="25" borderId="14" xfId="0" applyFont="1" applyFill="1" applyBorder="1" applyAlignment="1">
      <alignment horizontal="justify" vertical="top" wrapText="1"/>
    </xf>
    <xf numFmtId="0" fontId="37" fillId="4" borderId="15" xfId="0" applyFont="1" applyFill="1" applyBorder="1" applyAlignment="1">
      <alignment horizontal="justify" vertical="top" wrapText="1"/>
    </xf>
    <xf numFmtId="0" fontId="37" fillId="0" borderId="10" xfId="0" applyFont="1" applyFill="1" applyBorder="1" applyAlignment="1">
      <alignment horizontal="justify" vertical="top" wrapText="1"/>
    </xf>
    <xf numFmtId="0" fontId="44" fillId="8" borderId="15" xfId="0" applyFont="1" applyFill="1" applyBorder="1" applyAlignment="1">
      <alignment horizontal="justify" vertical="top" wrapText="1"/>
    </xf>
    <xf numFmtId="0" fontId="31" fillId="25" borderId="14" xfId="0" applyFont="1" applyFill="1" applyBorder="1" applyAlignment="1">
      <alignment horizontal="justify" vertical="top" wrapText="1"/>
    </xf>
    <xf numFmtId="0" fontId="37" fillId="37" borderId="14" xfId="0" applyFont="1" applyFill="1" applyBorder="1" applyAlignment="1">
      <alignment horizontal="justify" vertical="top" wrapText="1"/>
    </xf>
    <xf numFmtId="0" fontId="37" fillId="0" borderId="18" xfId="0" applyFont="1" applyFill="1" applyBorder="1" applyAlignment="1">
      <alignment horizontal="justify" vertical="top" wrapText="1"/>
    </xf>
    <xf numFmtId="0" fontId="44" fillId="34" borderId="14" xfId="0" applyFont="1" applyFill="1" applyBorder="1" applyAlignment="1">
      <alignment horizontal="justify" vertical="top" wrapText="1"/>
    </xf>
    <xf numFmtId="0" fontId="44" fillId="35" borderId="14" xfId="0" applyFont="1" applyFill="1" applyBorder="1" applyAlignment="1">
      <alignment horizontal="justify" vertical="top" wrapText="1"/>
    </xf>
    <xf numFmtId="0" fontId="31" fillId="4" borderId="14" xfId="0" applyFont="1" applyFill="1" applyBorder="1" applyAlignment="1">
      <alignment horizontal="justify" vertical="top" wrapText="1"/>
    </xf>
    <xf numFmtId="0" fontId="27" fillId="8" borderId="14" xfId="0" applyFont="1" applyFill="1" applyBorder="1" applyAlignment="1">
      <alignment horizontal="justify" vertical="top" wrapText="1"/>
    </xf>
    <xf numFmtId="0" fontId="27" fillId="29" borderId="14" xfId="0" applyFont="1" applyFill="1" applyBorder="1" applyAlignment="1">
      <alignment horizontal="justify" vertical="top" wrapText="1"/>
    </xf>
    <xf numFmtId="2" fontId="31" fillId="25" borderId="15" xfId="82" applyNumberFormat="1" applyFont="1" applyFill="1" applyBorder="1" applyAlignment="1">
      <alignment horizontal="justify" vertical="top" wrapText="1"/>
      <protection/>
    </xf>
    <xf numFmtId="2" fontId="31" fillId="4" borderId="15" xfId="82" applyNumberFormat="1" applyFont="1" applyFill="1" applyBorder="1" applyAlignment="1">
      <alignment horizontal="justify" vertical="top" wrapText="1"/>
      <protection/>
    </xf>
    <xf numFmtId="0" fontId="44" fillId="38" borderId="18" xfId="0" applyFont="1" applyFill="1" applyBorder="1" applyAlignment="1">
      <alignment horizontal="justify" vertical="top" wrapText="1"/>
    </xf>
    <xf numFmtId="0" fontId="37" fillId="0" borderId="24" xfId="0" applyFont="1" applyFill="1" applyBorder="1" applyAlignment="1">
      <alignment horizontal="justify" vertical="top" wrapText="1"/>
    </xf>
    <xf numFmtId="0" fontId="27" fillId="10" borderId="15" xfId="0" applyFont="1" applyFill="1" applyBorder="1" applyAlignment="1">
      <alignment horizontal="justify" vertical="top" wrapText="1"/>
    </xf>
    <xf numFmtId="0" fontId="27" fillId="29" borderId="15" xfId="0" applyFont="1" applyFill="1" applyBorder="1" applyAlignment="1">
      <alignment horizontal="justify" vertical="top" wrapText="1"/>
    </xf>
    <xf numFmtId="0" fontId="27" fillId="8" borderId="15" xfId="0" applyFont="1" applyFill="1" applyBorder="1" applyAlignment="1">
      <alignment horizontal="justify" vertical="top" wrapText="1"/>
    </xf>
    <xf numFmtId="0" fontId="37" fillId="25" borderId="15" xfId="0" applyFont="1" applyFill="1" applyBorder="1" applyAlignment="1">
      <alignment horizontal="justify" vertical="top" wrapText="1"/>
    </xf>
    <xf numFmtId="2" fontId="37" fillId="4" borderId="11" xfId="82" applyNumberFormat="1" applyFont="1" applyFill="1" applyBorder="1" applyAlignment="1">
      <alignment horizontal="justify" vertical="top" wrapText="1"/>
      <protection/>
    </xf>
    <xf numFmtId="0" fontId="27" fillId="38" borderId="18" xfId="0" applyFont="1" applyFill="1" applyBorder="1" applyAlignment="1">
      <alignment horizontal="justify" vertical="top" wrapText="1"/>
    </xf>
    <xf numFmtId="0" fontId="31" fillId="25" borderId="0" xfId="0" applyFont="1" applyFill="1" applyAlignment="1">
      <alignment horizontal="justify" vertical="top" wrapText="1"/>
    </xf>
    <xf numFmtId="0" fontId="27" fillId="10" borderId="14" xfId="0" applyFont="1" applyFill="1" applyBorder="1" applyAlignment="1">
      <alignment horizontal="justify" vertical="top" wrapText="1"/>
    </xf>
    <xf numFmtId="49" fontId="27" fillId="3" borderId="14" xfId="0" applyNumberFormat="1" applyFont="1" applyFill="1" applyBorder="1" applyAlignment="1">
      <alignment horizontal="center" vertical="center" wrapText="1"/>
    </xf>
    <xf numFmtId="49" fontId="27" fillId="33" borderId="14" xfId="0" applyNumberFormat="1" applyFont="1" applyFill="1" applyBorder="1" applyAlignment="1">
      <alignment horizontal="center" vertical="center" wrapText="1"/>
    </xf>
    <xf numFmtId="49" fontId="27" fillId="33" borderId="15" xfId="0" applyNumberFormat="1" applyFont="1" applyFill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 wrapText="1"/>
    </xf>
    <xf numFmtId="49" fontId="27" fillId="33" borderId="13" xfId="0" applyNumberFormat="1" applyFont="1" applyFill="1" applyBorder="1" applyAlignment="1">
      <alignment horizontal="center" vertical="center" wrapText="1"/>
    </xf>
    <xf numFmtId="49" fontId="27" fillId="39" borderId="16" xfId="0" applyNumberFormat="1" applyFont="1" applyFill="1" applyBorder="1" applyAlignment="1">
      <alignment horizontal="center" vertical="center" wrapText="1"/>
    </xf>
    <xf numFmtId="173" fontId="27" fillId="39" borderId="14" xfId="0" applyNumberFormat="1" applyFont="1" applyFill="1" applyBorder="1" applyAlignment="1">
      <alignment horizontal="right" vertical="center" wrapText="1"/>
    </xf>
    <xf numFmtId="0" fontId="27" fillId="34" borderId="14" xfId="0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15" xfId="0" applyNumberFormat="1" applyFont="1" applyFill="1" applyBorder="1" applyAlignment="1">
      <alignment horizontal="center" vertical="center" wrapText="1"/>
    </xf>
    <xf numFmtId="49" fontId="27" fillId="34" borderId="12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49" fontId="27" fillId="34" borderId="16" xfId="0" applyNumberFormat="1" applyFont="1" applyFill="1" applyBorder="1" applyAlignment="1">
      <alignment horizontal="center" vertical="center" wrapText="1"/>
    </xf>
    <xf numFmtId="173" fontId="27" fillId="34" borderId="14" xfId="0" applyNumberFormat="1" applyFont="1" applyFill="1" applyBorder="1" applyAlignment="1">
      <alignment horizontal="right" vertical="center" wrapText="1"/>
    </xf>
    <xf numFmtId="0" fontId="27" fillId="35" borderId="14" xfId="0" applyFont="1" applyFill="1" applyBorder="1" applyAlignment="1">
      <alignment horizontal="center" vertical="center" wrapText="1"/>
    </xf>
    <xf numFmtId="49" fontId="27" fillId="35" borderId="14" xfId="0" applyNumberFormat="1" applyFont="1" applyFill="1" applyBorder="1" applyAlignment="1">
      <alignment horizontal="center" vertical="center" wrapText="1"/>
    </xf>
    <xf numFmtId="49" fontId="27" fillId="35" borderId="15" xfId="0" applyNumberFormat="1" applyFont="1" applyFill="1" applyBorder="1" applyAlignment="1">
      <alignment horizontal="center" vertical="center" wrapText="1"/>
    </xf>
    <xf numFmtId="49" fontId="27" fillId="35" borderId="12" xfId="0" applyNumberFormat="1" applyFont="1" applyFill="1" applyBorder="1" applyAlignment="1">
      <alignment horizontal="center" vertical="center" wrapText="1"/>
    </xf>
    <xf numFmtId="49" fontId="27" fillId="35" borderId="13" xfId="0" applyNumberFormat="1" applyFont="1" applyFill="1" applyBorder="1" applyAlignment="1">
      <alignment horizontal="center" vertical="center" wrapText="1"/>
    </xf>
    <xf numFmtId="49" fontId="27" fillId="35" borderId="16" xfId="0" applyNumberFormat="1" applyFont="1" applyFill="1" applyBorder="1" applyAlignment="1">
      <alignment horizontal="center" vertical="center" wrapText="1"/>
    </xf>
    <xf numFmtId="173" fontId="27" fillId="35" borderId="14" xfId="0" applyNumberFormat="1" applyFont="1" applyFill="1" applyBorder="1" applyAlignment="1">
      <alignment horizontal="right" vertical="center" wrapText="1"/>
    </xf>
    <xf numFmtId="2" fontId="27" fillId="8" borderId="15" xfId="82" applyNumberFormat="1" applyFont="1" applyFill="1" applyBorder="1" applyAlignment="1">
      <alignment horizontal="center" vertical="center" wrapText="1"/>
      <protection/>
    </xf>
    <xf numFmtId="49" fontId="44" fillId="8" borderId="14" xfId="82" applyNumberFormat="1" applyFont="1" applyFill="1" applyBorder="1" applyAlignment="1">
      <alignment horizontal="center" vertical="center" wrapText="1"/>
      <protection/>
    </xf>
    <xf numFmtId="49" fontId="44" fillId="8" borderId="15" xfId="82" applyNumberFormat="1" applyFont="1" applyFill="1" applyBorder="1" applyAlignment="1">
      <alignment horizontal="center" vertical="center" wrapText="1"/>
      <protection/>
    </xf>
    <xf numFmtId="49" fontId="27" fillId="8" borderId="15" xfId="0" applyNumberFormat="1" applyFont="1" applyFill="1" applyBorder="1" applyAlignment="1">
      <alignment horizontal="right" vertical="center" wrapText="1"/>
    </xf>
    <xf numFmtId="49" fontId="27" fillId="8" borderId="16" xfId="0" applyNumberFormat="1" applyFont="1" applyFill="1" applyBorder="1" applyAlignment="1">
      <alignment vertical="center" wrapText="1"/>
    </xf>
    <xf numFmtId="49" fontId="44" fillId="8" borderId="16" xfId="82" applyNumberFormat="1" applyFont="1" applyFill="1" applyBorder="1" applyAlignment="1">
      <alignment horizontal="center" vertical="center" wrapText="1"/>
      <protection/>
    </xf>
    <xf numFmtId="173" fontId="44" fillId="8" borderId="14" xfId="82" applyNumberFormat="1" applyFont="1" applyFill="1" applyBorder="1" applyAlignment="1">
      <alignment vertical="center" wrapText="1"/>
      <protection/>
    </xf>
    <xf numFmtId="2" fontId="37" fillId="25" borderId="15" xfId="82" applyNumberFormat="1" applyFont="1" applyFill="1" applyBorder="1" applyAlignment="1">
      <alignment horizontal="center" vertical="center" wrapText="1"/>
      <protection/>
    </xf>
    <xf numFmtId="49" fontId="31" fillId="25" borderId="14" xfId="82" applyNumberFormat="1" applyFont="1" applyFill="1" applyBorder="1" applyAlignment="1">
      <alignment horizontal="center" vertical="center" wrapText="1"/>
      <protection/>
    </xf>
    <xf numFmtId="49" fontId="31" fillId="25" borderId="15" xfId="82" applyNumberFormat="1" applyFont="1" applyFill="1" applyBorder="1" applyAlignment="1">
      <alignment horizontal="center" vertical="center" wrapText="1"/>
      <protection/>
    </xf>
    <xf numFmtId="49" fontId="37" fillId="25" borderId="19" xfId="0" applyNumberFormat="1" applyFont="1" applyFill="1" applyBorder="1" applyAlignment="1">
      <alignment horizontal="right" vertical="center" wrapText="1"/>
    </xf>
    <xf numFmtId="49" fontId="37" fillId="25" borderId="25" xfId="0" applyNumberFormat="1" applyFont="1" applyFill="1" applyBorder="1" applyAlignment="1">
      <alignment vertical="center" wrapText="1"/>
    </xf>
    <xf numFmtId="49" fontId="31" fillId="25" borderId="16" xfId="82" applyNumberFormat="1" applyFont="1" applyFill="1" applyBorder="1" applyAlignment="1">
      <alignment horizontal="center" vertical="center" wrapText="1"/>
      <protection/>
    </xf>
    <xf numFmtId="173" fontId="31" fillId="25" borderId="14" xfId="82" applyNumberFormat="1" applyFont="1" applyFill="1" applyBorder="1" applyAlignment="1">
      <alignment vertical="center" wrapText="1"/>
      <protection/>
    </xf>
    <xf numFmtId="2" fontId="37" fillId="4" borderId="15" xfId="82" applyNumberFormat="1" applyFont="1" applyFill="1" applyBorder="1" applyAlignment="1">
      <alignment horizontal="center" vertical="center" wrapText="1"/>
      <protection/>
    </xf>
    <xf numFmtId="49" fontId="31" fillId="4" borderId="14" xfId="82" applyNumberFormat="1" applyFont="1" applyFill="1" applyBorder="1" applyAlignment="1">
      <alignment horizontal="center" vertical="center" wrapText="1"/>
      <protection/>
    </xf>
    <xf numFmtId="49" fontId="31" fillId="4" borderId="15" xfId="82" applyNumberFormat="1" applyFont="1" applyFill="1" applyBorder="1" applyAlignment="1">
      <alignment horizontal="center" vertical="center" wrapText="1"/>
      <protection/>
    </xf>
    <xf numFmtId="49" fontId="37" fillId="4" borderId="19" xfId="0" applyNumberFormat="1" applyFont="1" applyFill="1" applyBorder="1" applyAlignment="1">
      <alignment horizontal="right" vertical="center" wrapText="1"/>
    </xf>
    <xf numFmtId="49" fontId="37" fillId="4" borderId="25" xfId="0" applyNumberFormat="1" applyFont="1" applyFill="1" applyBorder="1" applyAlignment="1">
      <alignment vertical="center" wrapText="1"/>
    </xf>
    <xf numFmtId="49" fontId="31" fillId="4" borderId="16" xfId="82" applyNumberFormat="1" applyFont="1" applyFill="1" applyBorder="1" applyAlignment="1">
      <alignment horizontal="center" vertical="center" wrapText="1"/>
      <protection/>
    </xf>
    <xf numFmtId="173" fontId="31" fillId="4" borderId="14" xfId="82" applyNumberFormat="1" applyFont="1" applyFill="1" applyBorder="1" applyAlignment="1">
      <alignment vertical="center" wrapText="1"/>
      <protection/>
    </xf>
    <xf numFmtId="0" fontId="37" fillId="0" borderId="14" xfId="0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27" borderId="19" xfId="0" applyNumberFormat="1" applyFont="1" applyFill="1" applyBorder="1" applyAlignment="1">
      <alignment horizontal="right" vertical="center" wrapText="1"/>
    </xf>
    <xf numFmtId="49" fontId="37" fillId="27" borderId="25" xfId="0" applyNumberFormat="1" applyFont="1" applyFill="1" applyBorder="1" applyAlignment="1">
      <alignment vertical="center" wrapText="1"/>
    </xf>
    <xf numFmtId="49" fontId="31" fillId="0" borderId="16" xfId="82" applyNumberFormat="1" applyFont="1" applyFill="1" applyBorder="1" applyAlignment="1">
      <alignment horizontal="center" vertical="center" wrapText="1"/>
      <protection/>
    </xf>
    <xf numFmtId="173" fontId="31" fillId="0" borderId="14" xfId="82" applyNumberFormat="1" applyFont="1" applyFill="1" applyBorder="1" applyAlignment="1">
      <alignment vertical="center" wrapText="1"/>
      <protection/>
    </xf>
    <xf numFmtId="49" fontId="27" fillId="8" borderId="19" xfId="0" applyNumberFormat="1" applyFont="1" applyFill="1" applyBorder="1" applyAlignment="1">
      <alignment horizontal="right" vertical="center" wrapText="1"/>
    </xf>
    <xf numFmtId="49" fontId="27" fillId="8" borderId="25" xfId="0" applyNumberFormat="1" applyFont="1" applyFill="1" applyBorder="1" applyAlignment="1">
      <alignment vertical="center" wrapText="1"/>
    </xf>
    <xf numFmtId="2" fontId="37" fillId="25" borderId="14" xfId="82" applyNumberFormat="1" applyFont="1" applyFill="1" applyBorder="1" applyAlignment="1">
      <alignment horizontal="center" vertical="center" wrapText="1"/>
      <protection/>
    </xf>
    <xf numFmtId="0" fontId="37" fillId="36" borderId="15" xfId="0" applyFont="1" applyFill="1" applyBorder="1" applyAlignment="1">
      <alignment horizontal="center" vertical="center" wrapText="1"/>
    </xf>
    <xf numFmtId="49" fontId="37" fillId="36" borderId="14" xfId="0" applyNumberFormat="1" applyFont="1" applyFill="1" applyBorder="1" applyAlignment="1">
      <alignment horizontal="center" vertical="center" wrapText="1"/>
    </xf>
    <xf numFmtId="49" fontId="37" fillId="36" borderId="15" xfId="0" applyNumberFormat="1" applyFont="1" applyFill="1" applyBorder="1" applyAlignment="1">
      <alignment horizontal="center" vertical="center" wrapText="1"/>
    </xf>
    <xf numFmtId="49" fontId="37" fillId="28" borderId="19" xfId="0" applyNumberFormat="1" applyFont="1" applyFill="1" applyBorder="1" applyAlignment="1">
      <alignment horizontal="right" vertical="center" wrapText="1"/>
    </xf>
    <xf numFmtId="49" fontId="37" fillId="28" borderId="25" xfId="0" applyNumberFormat="1" applyFont="1" applyFill="1" applyBorder="1" applyAlignment="1">
      <alignment vertical="center" wrapText="1"/>
    </xf>
    <xf numFmtId="49" fontId="37" fillId="36" borderId="16" xfId="0" applyNumberFormat="1" applyFont="1" applyFill="1" applyBorder="1" applyAlignment="1">
      <alignment horizontal="center" vertical="center" wrapText="1"/>
    </xf>
    <xf numFmtId="173" fontId="37" fillId="36" borderId="14" xfId="0" applyNumberFormat="1" applyFont="1" applyFill="1" applyBorder="1" applyAlignment="1">
      <alignment horizontal="right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49" fontId="37" fillId="35" borderId="14" xfId="0" applyNumberFormat="1" applyFont="1" applyFill="1" applyBorder="1" applyAlignment="1">
      <alignment horizontal="center" vertical="center" wrapText="1"/>
    </xf>
    <xf numFmtId="0" fontId="44" fillId="8" borderId="14" xfId="0" applyFont="1" applyFill="1" applyBorder="1" applyAlignment="1">
      <alignment horizontal="center" vertical="center" wrapText="1"/>
    </xf>
    <xf numFmtId="49" fontId="27" fillId="38" borderId="26" xfId="0" applyNumberFormat="1" applyFont="1" applyFill="1" applyBorder="1" applyAlignment="1">
      <alignment horizontal="center" vertical="center" wrapText="1"/>
    </xf>
    <xf numFmtId="49" fontId="27" fillId="38" borderId="18" xfId="0" applyNumberFormat="1" applyFont="1" applyFill="1" applyBorder="1" applyAlignment="1">
      <alignment horizontal="center" vertical="center" wrapText="1"/>
    </xf>
    <xf numFmtId="49" fontId="27" fillId="38" borderId="12" xfId="0" applyNumberFormat="1" applyFont="1" applyFill="1" applyBorder="1" applyAlignment="1">
      <alignment horizontal="right" vertical="center" wrapText="1"/>
    </xf>
    <xf numFmtId="49" fontId="27" fillId="38" borderId="13" xfId="0" applyNumberFormat="1" applyFont="1" applyFill="1" applyBorder="1" applyAlignment="1">
      <alignment horizontal="left" vertical="center" wrapText="1"/>
    </xf>
    <xf numFmtId="49" fontId="27" fillId="38" borderId="27" xfId="0" applyNumberFormat="1" applyFont="1" applyFill="1" applyBorder="1" applyAlignment="1">
      <alignment horizontal="center" vertical="center" wrapText="1"/>
    </xf>
    <xf numFmtId="173" fontId="27" fillId="38" borderId="14" xfId="0" applyNumberFormat="1" applyFont="1" applyFill="1" applyBorder="1" applyAlignment="1">
      <alignment horizontal="right" vertical="center" wrapText="1"/>
    </xf>
    <xf numFmtId="49" fontId="37" fillId="25" borderId="15" xfId="0" applyNumberFormat="1" applyFont="1" applyFill="1" applyBorder="1" applyAlignment="1">
      <alignment horizontal="right" vertical="center" wrapText="1"/>
    </xf>
    <xf numFmtId="49" fontId="37" fillId="25" borderId="16" xfId="0" applyNumberFormat="1" applyFont="1" applyFill="1" applyBorder="1" applyAlignment="1">
      <alignment vertical="center" wrapText="1"/>
    </xf>
    <xf numFmtId="49" fontId="37" fillId="4" borderId="15" xfId="0" applyNumberFormat="1" applyFont="1" applyFill="1" applyBorder="1" applyAlignment="1">
      <alignment horizontal="right" vertical="center" wrapText="1"/>
    </xf>
    <xf numFmtId="49" fontId="37" fillId="4" borderId="16" xfId="0" applyNumberFormat="1" applyFont="1" applyFill="1" applyBorder="1" applyAlignment="1">
      <alignment vertical="center" wrapText="1"/>
    </xf>
    <xf numFmtId="0" fontId="37" fillId="24" borderId="0" xfId="0" applyFont="1" applyFill="1" applyBorder="1" applyAlignment="1">
      <alignment horizontal="center" vertical="center" wrapText="1"/>
    </xf>
    <xf numFmtId="49" fontId="37" fillId="27" borderId="15" xfId="0" applyNumberFormat="1" applyFont="1" applyFill="1" applyBorder="1" applyAlignment="1">
      <alignment horizontal="right" vertical="center" wrapText="1"/>
    </xf>
    <xf numFmtId="49" fontId="37" fillId="27" borderId="16" xfId="0" applyNumberFormat="1" applyFont="1" applyFill="1" applyBorder="1" applyAlignment="1">
      <alignment vertical="center" wrapText="1"/>
    </xf>
    <xf numFmtId="173" fontId="37" fillId="0" borderId="14" xfId="0" applyNumberFormat="1" applyFont="1" applyFill="1" applyBorder="1" applyAlignment="1">
      <alignment vertical="center" wrapText="1"/>
    </xf>
    <xf numFmtId="0" fontId="27" fillId="35" borderId="15" xfId="0" applyFont="1" applyFill="1" applyBorder="1" applyAlignment="1">
      <alignment horizontal="center" vertical="center" wrapText="1"/>
    </xf>
    <xf numFmtId="0" fontId="27" fillId="35" borderId="16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top" wrapText="1"/>
    </xf>
    <xf numFmtId="0" fontId="27" fillId="38" borderId="28" xfId="0" applyFont="1" applyFill="1" applyBorder="1" applyAlignment="1">
      <alignment horizontal="center" vertical="center" wrapText="1"/>
    </xf>
    <xf numFmtId="0" fontId="27" fillId="38" borderId="19" xfId="0" applyFont="1" applyFill="1" applyBorder="1" applyAlignment="1">
      <alignment horizontal="right" vertical="center" wrapText="1"/>
    </xf>
    <xf numFmtId="49" fontId="27" fillId="38" borderId="25" xfId="0" applyNumberFormat="1" applyFont="1" applyFill="1" applyBorder="1" applyAlignment="1">
      <alignment horizontal="left" vertical="center" wrapText="1"/>
    </xf>
    <xf numFmtId="49" fontId="27" fillId="38" borderId="29" xfId="0" applyNumberFormat="1" applyFont="1" applyFill="1" applyBorder="1" applyAlignment="1">
      <alignment horizontal="center" vertical="center" wrapText="1"/>
    </xf>
    <xf numFmtId="173" fontId="27" fillId="38" borderId="23" xfId="0" applyNumberFormat="1" applyFont="1" applyFill="1" applyBorder="1" applyAlignment="1">
      <alignment horizontal="right" vertical="center" wrapText="1"/>
    </xf>
    <xf numFmtId="0" fontId="37" fillId="25" borderId="14" xfId="0" applyFont="1" applyFill="1" applyBorder="1" applyAlignment="1">
      <alignment horizontal="center" vertical="center" wrapText="1"/>
    </xf>
    <xf numFmtId="49" fontId="37" fillId="25" borderId="27" xfId="0" applyNumberFormat="1" applyFont="1" applyFill="1" applyBorder="1" applyAlignment="1">
      <alignment horizontal="center" vertical="center" wrapText="1"/>
    </xf>
    <xf numFmtId="0" fontId="37" fillId="25" borderId="18" xfId="0" applyFont="1" applyFill="1" applyBorder="1" applyAlignment="1">
      <alignment horizontal="center" vertical="center" wrapText="1"/>
    </xf>
    <xf numFmtId="0" fontId="37" fillId="40" borderId="15" xfId="0" applyFont="1" applyFill="1" applyBorder="1" applyAlignment="1">
      <alignment horizontal="right" vertical="center" wrapText="1"/>
    </xf>
    <xf numFmtId="49" fontId="37" fillId="40" borderId="16" xfId="0" applyNumberFormat="1" applyFont="1" applyFill="1" applyBorder="1" applyAlignment="1">
      <alignment horizontal="left" vertical="center" wrapText="1"/>
    </xf>
    <xf numFmtId="173" fontId="37" fillId="40" borderId="14" xfId="0" applyNumberFormat="1" applyFont="1" applyFill="1" applyBorder="1" applyAlignment="1">
      <alignment horizontal="right" vertical="center" wrapText="1"/>
    </xf>
    <xf numFmtId="0" fontId="37" fillId="4" borderId="14" xfId="0" applyFont="1" applyFill="1" applyBorder="1" applyAlignment="1">
      <alignment horizontal="center" vertical="center" wrapText="1"/>
    </xf>
    <xf numFmtId="49" fontId="37" fillId="4" borderId="30" xfId="0" applyNumberFormat="1" applyFont="1" applyFill="1" applyBorder="1" applyAlignment="1">
      <alignment horizontal="center" vertical="center" wrapText="1"/>
    </xf>
    <xf numFmtId="0" fontId="37" fillId="4" borderId="18" xfId="0" applyFont="1" applyFill="1" applyBorder="1" applyAlignment="1">
      <alignment horizontal="center" vertical="center" wrapText="1"/>
    </xf>
    <xf numFmtId="0" fontId="37" fillId="41" borderId="15" xfId="0" applyFont="1" applyFill="1" applyBorder="1" applyAlignment="1">
      <alignment horizontal="right" vertical="center" wrapText="1"/>
    </xf>
    <xf numFmtId="49" fontId="37" fillId="41" borderId="16" xfId="0" applyNumberFormat="1" applyFont="1" applyFill="1" applyBorder="1" applyAlignment="1">
      <alignment horizontal="left" vertical="center" wrapText="1"/>
    </xf>
    <xf numFmtId="49" fontId="37" fillId="4" borderId="27" xfId="0" applyNumberFormat="1" applyFont="1" applyFill="1" applyBorder="1" applyAlignment="1">
      <alignment horizontal="center" vertical="center" wrapText="1"/>
    </xf>
    <xf numFmtId="173" fontId="37" fillId="41" borderId="14" xfId="0" applyNumberFormat="1" applyFont="1" applyFill="1" applyBorder="1" applyAlignment="1">
      <alignment horizontal="right" vertical="center" wrapText="1"/>
    </xf>
    <xf numFmtId="49" fontId="37" fillId="0" borderId="30" xfId="0" applyNumberFormat="1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right" vertical="center" wrapText="1"/>
    </xf>
    <xf numFmtId="49" fontId="37" fillId="24" borderId="13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173" fontId="37" fillId="0" borderId="11" xfId="0" applyNumberFormat="1" applyFont="1" applyFill="1" applyBorder="1" applyAlignment="1">
      <alignment horizontal="right" vertical="center" wrapText="1"/>
    </xf>
    <xf numFmtId="49" fontId="27" fillId="38" borderId="31" xfId="0" applyNumberFormat="1" applyFont="1" applyFill="1" applyBorder="1" applyAlignment="1">
      <alignment horizontal="center" vertical="center" wrapText="1"/>
    </xf>
    <xf numFmtId="49" fontId="27" fillId="38" borderId="32" xfId="0" applyNumberFormat="1" applyFont="1" applyFill="1" applyBorder="1" applyAlignment="1">
      <alignment horizontal="center" vertical="center" wrapText="1"/>
    </xf>
    <xf numFmtId="49" fontId="27" fillId="38" borderId="15" xfId="0" applyNumberFormat="1" applyFont="1" applyFill="1" applyBorder="1" applyAlignment="1">
      <alignment horizontal="right" vertical="center" wrapText="1"/>
    </xf>
    <xf numFmtId="49" fontId="27" fillId="38" borderId="16" xfId="0" applyNumberFormat="1" applyFont="1" applyFill="1" applyBorder="1" applyAlignment="1">
      <alignment horizontal="left" vertical="center" wrapText="1"/>
    </xf>
    <xf numFmtId="0" fontId="31" fillId="25" borderId="14" xfId="0" applyFont="1" applyFill="1" applyBorder="1" applyAlignment="1">
      <alignment horizontal="center" vertical="center" wrapText="1"/>
    </xf>
    <xf numFmtId="49" fontId="37" fillId="40" borderId="14" xfId="0" applyNumberFormat="1" applyFont="1" applyFill="1" applyBorder="1" applyAlignment="1">
      <alignment horizontal="center" vertical="center" wrapText="1"/>
    </xf>
    <xf numFmtId="49" fontId="37" fillId="40" borderId="15" xfId="0" applyNumberFormat="1" applyFont="1" applyFill="1" applyBorder="1" applyAlignment="1">
      <alignment horizontal="right" vertical="center" wrapText="1"/>
    </xf>
    <xf numFmtId="49" fontId="37" fillId="40" borderId="33" xfId="0" applyNumberFormat="1" applyFont="1" applyFill="1" applyBorder="1" applyAlignment="1">
      <alignment horizontal="center" vertical="center" wrapText="1"/>
    </xf>
    <xf numFmtId="0" fontId="37" fillId="37" borderId="14" xfId="0" applyFont="1" applyFill="1" applyBorder="1" applyAlignment="1">
      <alignment horizontal="center" vertical="center" wrapText="1"/>
    </xf>
    <xf numFmtId="49" fontId="37" fillId="4" borderId="14" xfId="0" applyNumberFormat="1" applyFont="1" applyFill="1" applyBorder="1" applyAlignment="1">
      <alignment horizontal="center" vertical="center" wrapText="1"/>
    </xf>
    <xf numFmtId="0" fontId="37" fillId="41" borderId="12" xfId="0" applyFont="1" applyFill="1" applyBorder="1" applyAlignment="1">
      <alignment horizontal="right" vertical="center" wrapText="1"/>
    </xf>
    <xf numFmtId="49" fontId="37" fillId="41" borderId="13" xfId="0" applyNumberFormat="1" applyFont="1" applyFill="1" applyBorder="1" applyAlignment="1">
      <alignment horizontal="left" vertical="center" wrapText="1"/>
    </xf>
    <xf numFmtId="173" fontId="37" fillId="4" borderId="14" xfId="0" applyNumberFormat="1" applyFont="1" applyFill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center" wrapText="1"/>
    </xf>
    <xf numFmtId="173" fontId="37" fillId="0" borderId="14" xfId="0" applyNumberFormat="1" applyFont="1" applyBorder="1" applyAlignment="1">
      <alignment horizontal="right" vertical="center" wrapText="1"/>
    </xf>
    <xf numFmtId="0" fontId="37" fillId="0" borderId="0" xfId="0" applyFont="1" applyFill="1" applyBorder="1" applyAlignment="1">
      <alignment horizontal="center" vertical="center" wrapText="1"/>
    </xf>
    <xf numFmtId="173" fontId="37" fillId="27" borderId="14" xfId="0" applyNumberFormat="1" applyFont="1" applyFill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center" wrapText="1"/>
    </xf>
    <xf numFmtId="49" fontId="37" fillId="37" borderId="14" xfId="0" applyNumberFormat="1" applyFont="1" applyFill="1" applyBorder="1" applyAlignment="1">
      <alignment horizontal="center" vertical="center" wrapText="1"/>
    </xf>
    <xf numFmtId="0" fontId="37" fillId="42" borderId="12" xfId="0" applyFont="1" applyFill="1" applyBorder="1" applyAlignment="1">
      <alignment horizontal="right" vertical="center" wrapText="1"/>
    </xf>
    <xf numFmtId="49" fontId="37" fillId="42" borderId="13" xfId="0" applyNumberFormat="1" applyFont="1" applyFill="1" applyBorder="1" applyAlignment="1">
      <alignment horizontal="left" vertical="center" wrapText="1"/>
    </xf>
    <xf numFmtId="49" fontId="37" fillId="37" borderId="16" xfId="0" applyNumberFormat="1" applyFont="1" applyFill="1" applyBorder="1" applyAlignment="1">
      <alignment horizontal="center" vertical="center" wrapText="1"/>
    </xf>
    <xf numFmtId="173" fontId="37" fillId="37" borderId="14" xfId="0" applyNumberFormat="1" applyFont="1" applyFill="1" applyBorder="1" applyAlignment="1">
      <alignment horizontal="right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49" fontId="44" fillId="34" borderId="14" xfId="0" applyNumberFormat="1" applyFont="1" applyFill="1" applyBorder="1" applyAlignment="1">
      <alignment horizontal="center" vertical="center" wrapText="1"/>
    </xf>
    <xf numFmtId="49" fontId="44" fillId="34" borderId="15" xfId="0" applyNumberFormat="1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49" fontId="44" fillId="34" borderId="16" xfId="0" applyNumberFormat="1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49" fontId="44" fillId="35" borderId="14" xfId="0" applyNumberFormat="1" applyFont="1" applyFill="1" applyBorder="1" applyAlignment="1">
      <alignment horizontal="center" vertical="center" wrapText="1"/>
    </xf>
    <xf numFmtId="0" fontId="27" fillId="35" borderId="34" xfId="0" applyFont="1" applyFill="1" applyBorder="1" applyAlignment="1">
      <alignment horizontal="center" vertical="center" wrapText="1"/>
    </xf>
    <xf numFmtId="0" fontId="27" fillId="35" borderId="35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horizontal="center" vertical="center" wrapText="1"/>
    </xf>
    <xf numFmtId="49" fontId="31" fillId="4" borderId="14" xfId="0" applyNumberFormat="1" applyFont="1" applyFill="1" applyBorder="1" applyAlignment="1">
      <alignment horizontal="center" vertical="center" wrapText="1"/>
    </xf>
    <xf numFmtId="49" fontId="37" fillId="41" borderId="15" xfId="0" applyNumberFormat="1" applyFont="1" applyFill="1" applyBorder="1" applyAlignment="1">
      <alignment horizontal="right" vertical="center" wrapText="1"/>
    </xf>
    <xf numFmtId="49" fontId="37" fillId="24" borderId="15" xfId="0" applyNumberFormat="1" applyFont="1" applyFill="1" applyBorder="1" applyAlignment="1">
      <alignment horizontal="right" vertical="center" wrapText="1"/>
    </xf>
    <xf numFmtId="49" fontId="37" fillId="24" borderId="16" xfId="0" applyNumberFormat="1" applyFont="1" applyFill="1" applyBorder="1" applyAlignment="1">
      <alignment horizontal="left" vertical="center" wrapText="1"/>
    </xf>
    <xf numFmtId="173" fontId="37" fillId="0" borderId="14" xfId="0" applyNumberFormat="1" applyFont="1" applyFill="1" applyBorder="1" applyAlignment="1">
      <alignment horizontal="right" vertical="center" wrapText="1"/>
    </xf>
    <xf numFmtId="49" fontId="27" fillId="34" borderId="14" xfId="70" applyNumberFormat="1" applyFont="1" applyFill="1" applyBorder="1" applyAlignment="1">
      <alignment horizontal="center" vertical="center" wrapText="1"/>
      <protection/>
    </xf>
    <xf numFmtId="173" fontId="44" fillId="34" borderId="14" xfId="70" applyNumberFormat="1" applyFont="1" applyFill="1" applyBorder="1" applyAlignment="1">
      <alignment vertical="center" wrapText="1"/>
      <protection/>
    </xf>
    <xf numFmtId="49" fontId="27" fillId="35" borderId="14" xfId="70" applyNumberFormat="1" applyFont="1" applyFill="1" applyBorder="1" applyAlignment="1">
      <alignment horizontal="center" vertical="center" wrapText="1"/>
      <protection/>
    </xf>
    <xf numFmtId="0" fontId="27" fillId="8" borderId="14" xfId="0" applyFont="1" applyFill="1" applyBorder="1" applyAlignment="1">
      <alignment horizontal="center" vertical="center" wrapText="1"/>
    </xf>
    <xf numFmtId="49" fontId="27" fillId="8" borderId="14" xfId="0" applyNumberFormat="1" applyFont="1" applyFill="1" applyBorder="1" applyAlignment="1">
      <alignment horizontal="center" vertical="center" wrapText="1"/>
    </xf>
    <xf numFmtId="173" fontId="27" fillId="8" borderId="14" xfId="0" applyNumberFormat="1" applyFont="1" applyFill="1" applyBorder="1" applyAlignment="1">
      <alignment horizontal="right" vertical="center" wrapText="1"/>
    </xf>
    <xf numFmtId="49" fontId="37" fillId="25" borderId="14" xfId="0" applyNumberFormat="1" applyFont="1" applyFill="1" applyBorder="1" applyAlignment="1">
      <alignment horizontal="center" vertical="center" wrapText="1"/>
    </xf>
    <xf numFmtId="173" fontId="37" fillId="25" borderId="14" xfId="0" applyNumberFormat="1" applyFont="1" applyFill="1" applyBorder="1" applyAlignment="1">
      <alignment horizontal="right" vertical="center" wrapText="1"/>
    </xf>
    <xf numFmtId="49" fontId="37" fillId="4" borderId="14" xfId="70" applyNumberFormat="1" applyFont="1" applyFill="1" applyBorder="1" applyAlignment="1">
      <alignment horizontal="center" vertical="center" wrapText="1"/>
      <protection/>
    </xf>
    <xf numFmtId="49" fontId="37" fillId="0" borderId="14" xfId="70" applyNumberFormat="1" applyFont="1" applyFill="1" applyBorder="1" applyAlignment="1">
      <alignment horizontal="center" vertical="center" wrapText="1"/>
      <protection/>
    </xf>
    <xf numFmtId="49" fontId="37" fillId="28" borderId="14" xfId="0" applyNumberFormat="1" applyFont="1" applyFill="1" applyBorder="1" applyAlignment="1">
      <alignment horizontal="center" vertical="center" wrapText="1"/>
    </xf>
    <xf numFmtId="49" fontId="44" fillId="38" borderId="14" xfId="0" applyNumberFormat="1" applyFont="1" applyFill="1" applyBorder="1" applyAlignment="1">
      <alignment horizontal="center" vertical="center" wrapText="1"/>
    </xf>
    <xf numFmtId="49" fontId="31" fillId="40" borderId="14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 horizontal="center" vertical="center" wrapText="1"/>
    </xf>
    <xf numFmtId="0" fontId="27" fillId="29" borderId="14" xfId="0" applyFont="1" applyFill="1" applyBorder="1" applyAlignment="1">
      <alignment horizontal="center" vertical="center" wrapText="1"/>
    </xf>
    <xf numFmtId="49" fontId="27" fillId="29" borderId="14" xfId="0" applyNumberFormat="1" applyFont="1" applyFill="1" applyBorder="1" applyAlignment="1">
      <alignment horizontal="center" vertical="center" wrapText="1"/>
    </xf>
    <xf numFmtId="49" fontId="27" fillId="29" borderId="15" xfId="0" applyNumberFormat="1" applyFont="1" applyFill="1" applyBorder="1" applyAlignment="1">
      <alignment horizontal="center" vertical="center" wrapText="1"/>
    </xf>
    <xf numFmtId="0" fontId="27" fillId="29" borderId="34" xfId="0" applyFont="1" applyFill="1" applyBorder="1" applyAlignment="1">
      <alignment horizontal="right" vertical="center" wrapText="1"/>
    </xf>
    <xf numFmtId="49" fontId="27" fillId="29" borderId="35" xfId="0" applyNumberFormat="1" applyFont="1" applyFill="1" applyBorder="1" applyAlignment="1">
      <alignment vertical="center" wrapText="1"/>
    </xf>
    <xf numFmtId="49" fontId="27" fillId="29" borderId="16" xfId="0" applyNumberFormat="1" applyFont="1" applyFill="1" applyBorder="1" applyAlignment="1">
      <alignment horizontal="center" vertical="center" wrapText="1"/>
    </xf>
    <xf numFmtId="173" fontId="27" fillId="29" borderId="14" xfId="0" applyNumberFormat="1" applyFont="1" applyFill="1" applyBorder="1" applyAlignment="1">
      <alignment horizontal="right" vertical="center" wrapText="1"/>
    </xf>
    <xf numFmtId="2" fontId="31" fillId="25" borderId="15" xfId="82" applyNumberFormat="1" applyFont="1" applyFill="1" applyBorder="1" applyAlignment="1">
      <alignment horizontal="center" vertical="center" wrapText="1"/>
      <protection/>
    </xf>
    <xf numFmtId="49" fontId="31" fillId="25" borderId="19" xfId="0" applyNumberFormat="1" applyFont="1" applyFill="1" applyBorder="1" applyAlignment="1">
      <alignment horizontal="right" vertical="center" wrapText="1"/>
    </xf>
    <xf numFmtId="49" fontId="31" fillId="25" borderId="25" xfId="0" applyNumberFormat="1" applyFont="1" applyFill="1" applyBorder="1" applyAlignment="1">
      <alignment vertical="center" wrapText="1"/>
    </xf>
    <xf numFmtId="49" fontId="44" fillId="25" borderId="16" xfId="72" applyNumberFormat="1" applyFont="1" applyFill="1" applyBorder="1" applyAlignment="1">
      <alignment horizontal="center" vertical="center" wrapText="1"/>
      <protection/>
    </xf>
    <xf numFmtId="173" fontId="31" fillId="25" borderId="14" xfId="72" applyNumberFormat="1" applyFont="1" applyFill="1" applyBorder="1" applyAlignment="1">
      <alignment vertical="center" wrapText="1"/>
      <protection/>
    </xf>
    <xf numFmtId="2" fontId="31" fillId="4" borderId="15" xfId="82" applyNumberFormat="1" applyFont="1" applyFill="1" applyBorder="1" applyAlignment="1">
      <alignment horizontal="center" vertical="center" wrapText="1"/>
      <protection/>
    </xf>
    <xf numFmtId="49" fontId="31" fillId="4" borderId="19" xfId="0" applyNumberFormat="1" applyFont="1" applyFill="1" applyBorder="1" applyAlignment="1">
      <alignment horizontal="right" vertical="center" wrapText="1"/>
    </xf>
    <xf numFmtId="49" fontId="31" fillId="4" borderId="25" xfId="0" applyNumberFormat="1" applyFont="1" applyFill="1" applyBorder="1" applyAlignment="1">
      <alignment vertical="center" wrapText="1"/>
    </xf>
    <xf numFmtId="49" fontId="44" fillId="4" borderId="16" xfId="72" applyNumberFormat="1" applyFont="1" applyFill="1" applyBorder="1" applyAlignment="1">
      <alignment horizontal="center" vertical="center" wrapText="1"/>
      <protection/>
    </xf>
    <xf numFmtId="49" fontId="31" fillId="27" borderId="14" xfId="82" applyNumberFormat="1" applyFont="1" applyFill="1" applyBorder="1" applyAlignment="1">
      <alignment horizontal="center" vertical="center" wrapText="1"/>
      <protection/>
    </xf>
    <xf numFmtId="49" fontId="31" fillId="27" borderId="15" xfId="82" applyNumberFormat="1" applyFont="1" applyFill="1" applyBorder="1" applyAlignment="1">
      <alignment horizontal="center" vertical="center" wrapText="1"/>
      <protection/>
    </xf>
    <xf numFmtId="49" fontId="31" fillId="27" borderId="19" xfId="0" applyNumberFormat="1" applyFont="1" applyFill="1" applyBorder="1" applyAlignment="1">
      <alignment horizontal="right" vertical="center" wrapText="1"/>
    </xf>
    <xf numFmtId="49" fontId="31" fillId="27" borderId="25" xfId="0" applyNumberFormat="1" applyFont="1" applyFill="1" applyBorder="1" applyAlignment="1">
      <alignment vertical="center" wrapText="1"/>
    </xf>
    <xf numFmtId="49" fontId="31" fillId="0" borderId="16" xfId="72" applyNumberFormat="1" applyFont="1" applyFill="1" applyBorder="1" applyAlignment="1">
      <alignment horizontal="center" vertical="center" wrapText="1"/>
      <protection/>
    </xf>
    <xf numFmtId="173" fontId="31" fillId="0" borderId="14" xfId="72" applyNumberFormat="1" applyFont="1" applyFill="1" applyBorder="1" applyAlignment="1">
      <alignment vertical="center" wrapText="1"/>
      <protection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173" fontId="44" fillId="34" borderId="14" xfId="0" applyNumberFormat="1" applyFont="1" applyFill="1" applyBorder="1" applyAlignment="1">
      <alignment horizontal="right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173" fontId="44" fillId="35" borderId="14" xfId="0" applyNumberFormat="1" applyFont="1" applyFill="1" applyBorder="1" applyAlignment="1">
      <alignment horizontal="right" vertical="center" wrapText="1"/>
    </xf>
    <xf numFmtId="0" fontId="44" fillId="38" borderId="0" xfId="0" applyFont="1" applyFill="1" applyBorder="1" applyAlignment="1">
      <alignment horizontal="center" vertical="center" wrapText="1"/>
    </xf>
    <xf numFmtId="49" fontId="44" fillId="38" borderId="15" xfId="0" applyNumberFormat="1" applyFont="1" applyFill="1" applyBorder="1" applyAlignment="1">
      <alignment horizontal="center" vertical="center" wrapText="1"/>
    </xf>
    <xf numFmtId="49" fontId="27" fillId="8" borderId="12" xfId="0" applyNumberFormat="1" applyFont="1" applyFill="1" applyBorder="1" applyAlignment="1">
      <alignment horizontal="right" vertical="center" wrapText="1"/>
    </xf>
    <xf numFmtId="49" fontId="27" fillId="8" borderId="13" xfId="0" applyNumberFormat="1" applyFont="1" applyFill="1" applyBorder="1" applyAlignment="1">
      <alignment vertical="center" wrapText="1"/>
    </xf>
    <xf numFmtId="49" fontId="44" fillId="38" borderId="16" xfId="0" applyNumberFormat="1" applyFont="1" applyFill="1" applyBorder="1" applyAlignment="1">
      <alignment horizontal="center" vertical="center" wrapText="1"/>
    </xf>
    <xf numFmtId="173" fontId="44" fillId="38" borderId="14" xfId="0" applyNumberFormat="1" applyFont="1" applyFill="1" applyBorder="1" applyAlignment="1">
      <alignment horizontal="right" vertical="center" wrapText="1"/>
    </xf>
    <xf numFmtId="2" fontId="37" fillId="25" borderId="15" xfId="82" applyNumberFormat="1" applyFont="1" applyFill="1" applyBorder="1" applyAlignment="1">
      <alignment horizontal="center" vertical="top" wrapText="1"/>
      <protection/>
    </xf>
    <xf numFmtId="49" fontId="37" fillId="25" borderId="12" xfId="0" applyNumberFormat="1" applyFont="1" applyFill="1" applyBorder="1" applyAlignment="1">
      <alignment horizontal="right" vertical="center" wrapText="1"/>
    </xf>
    <xf numFmtId="49" fontId="37" fillId="25" borderId="13" xfId="0" applyNumberFormat="1" applyFont="1" applyFill="1" applyBorder="1" applyAlignment="1">
      <alignment vertical="center" wrapText="1"/>
    </xf>
    <xf numFmtId="49" fontId="37" fillId="4" borderId="12" xfId="0" applyNumberFormat="1" applyFont="1" applyFill="1" applyBorder="1" applyAlignment="1">
      <alignment horizontal="right" vertical="center" wrapText="1"/>
    </xf>
    <xf numFmtId="49" fontId="37" fillId="4" borderId="13" xfId="0" applyNumberFormat="1" applyFont="1" applyFill="1" applyBorder="1" applyAlignment="1">
      <alignment vertical="center" wrapText="1"/>
    </xf>
    <xf numFmtId="49" fontId="37" fillId="27" borderId="12" xfId="0" applyNumberFormat="1" applyFont="1" applyFill="1" applyBorder="1" applyAlignment="1">
      <alignment horizontal="right" vertical="center" wrapText="1"/>
    </xf>
    <xf numFmtId="49" fontId="37" fillId="27" borderId="13" xfId="0" applyNumberFormat="1" applyFont="1" applyFill="1" applyBorder="1" applyAlignment="1">
      <alignment vertical="center" wrapText="1"/>
    </xf>
    <xf numFmtId="2" fontId="37" fillId="4" borderId="14" xfId="82" applyNumberFormat="1" applyFont="1" applyFill="1" applyBorder="1" applyAlignment="1">
      <alignment horizontal="center" vertical="center" wrapText="1"/>
      <protection/>
    </xf>
    <xf numFmtId="0" fontId="27" fillId="10" borderId="15" xfId="0" applyFont="1" applyFill="1" applyBorder="1" applyAlignment="1">
      <alignment horizontal="center" vertical="center" wrapText="1"/>
    </xf>
    <xf numFmtId="49" fontId="27" fillId="10" borderId="14" xfId="0" applyNumberFormat="1" applyFont="1" applyFill="1" applyBorder="1" applyAlignment="1">
      <alignment horizontal="center" vertical="center" wrapText="1"/>
    </xf>
    <xf numFmtId="49" fontId="27" fillId="10" borderId="15" xfId="0" applyNumberFormat="1" applyFont="1" applyFill="1" applyBorder="1" applyAlignment="1">
      <alignment horizontal="center" vertical="center" wrapText="1"/>
    </xf>
    <xf numFmtId="0" fontId="27" fillId="10" borderId="15" xfId="0" applyFont="1" applyFill="1" applyBorder="1" applyAlignment="1">
      <alignment horizontal="right" vertical="center" wrapText="1"/>
    </xf>
    <xf numFmtId="49" fontId="27" fillId="10" borderId="16" xfId="0" applyNumberFormat="1" applyFont="1" applyFill="1" applyBorder="1" applyAlignment="1">
      <alignment vertical="center" wrapText="1"/>
    </xf>
    <xf numFmtId="49" fontId="37" fillId="10" borderId="16" xfId="0" applyNumberFormat="1" applyFont="1" applyFill="1" applyBorder="1" applyAlignment="1">
      <alignment horizontal="center" vertical="center" wrapText="1"/>
    </xf>
    <xf numFmtId="173" fontId="27" fillId="10" borderId="14" xfId="0" applyNumberFormat="1" applyFont="1" applyFill="1" applyBorder="1" applyAlignment="1">
      <alignment horizontal="right" vertical="center" wrapText="1"/>
    </xf>
    <xf numFmtId="0" fontId="27" fillId="29" borderId="15" xfId="0" applyFont="1" applyFill="1" applyBorder="1" applyAlignment="1">
      <alignment horizontal="center" vertical="center" wrapText="1"/>
    </xf>
    <xf numFmtId="0" fontId="27" fillId="29" borderId="15" xfId="0" applyFont="1" applyFill="1" applyBorder="1" applyAlignment="1">
      <alignment horizontal="right" vertical="center" wrapText="1"/>
    </xf>
    <xf numFmtId="49" fontId="27" fillId="29" borderId="16" xfId="0" applyNumberFormat="1" applyFont="1" applyFill="1" applyBorder="1" applyAlignment="1">
      <alignment vertical="center" wrapText="1"/>
    </xf>
    <xf numFmtId="49" fontId="37" fillId="29" borderId="16" xfId="0" applyNumberFormat="1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49" fontId="27" fillId="8" borderId="15" xfId="0" applyNumberFormat="1" applyFont="1" applyFill="1" applyBorder="1" applyAlignment="1">
      <alignment horizontal="center" vertical="center" wrapText="1"/>
    </xf>
    <xf numFmtId="49" fontId="27" fillId="8" borderId="16" xfId="0" applyNumberFormat="1" applyFont="1" applyFill="1" applyBorder="1" applyAlignment="1">
      <alignment horizontal="center" vertical="center" wrapText="1"/>
    </xf>
    <xf numFmtId="0" fontId="37" fillId="25" borderId="15" xfId="0" applyFont="1" applyFill="1" applyBorder="1" applyAlignment="1">
      <alignment horizontal="center" vertical="center" wrapText="1"/>
    </xf>
    <xf numFmtId="49" fontId="37" fillId="25" borderId="15" xfId="0" applyNumberFormat="1" applyFont="1" applyFill="1" applyBorder="1" applyAlignment="1">
      <alignment horizontal="center" vertical="center" wrapText="1"/>
    </xf>
    <xf numFmtId="0" fontId="37" fillId="25" borderId="19" xfId="0" applyFont="1" applyFill="1" applyBorder="1" applyAlignment="1">
      <alignment horizontal="right" vertical="center" wrapText="1"/>
    </xf>
    <xf numFmtId="49" fontId="37" fillId="25" borderId="16" xfId="0" applyNumberFormat="1" applyFont="1" applyFill="1" applyBorder="1" applyAlignment="1">
      <alignment horizontal="center" vertical="center" wrapText="1"/>
    </xf>
    <xf numFmtId="0" fontId="37" fillId="4" borderId="15" xfId="0" applyFont="1" applyFill="1" applyBorder="1" applyAlignment="1">
      <alignment horizontal="center" vertical="center" wrapText="1"/>
    </xf>
    <xf numFmtId="49" fontId="37" fillId="4" borderId="15" xfId="0" applyNumberFormat="1" applyFont="1" applyFill="1" applyBorder="1" applyAlignment="1">
      <alignment horizontal="center" vertical="center" wrapText="1"/>
    </xf>
    <xf numFmtId="0" fontId="37" fillId="4" borderId="19" xfId="0" applyFont="1" applyFill="1" applyBorder="1" applyAlignment="1">
      <alignment horizontal="right" vertical="center" wrapText="1"/>
    </xf>
    <xf numFmtId="49" fontId="37" fillId="27" borderId="15" xfId="0" applyNumberFormat="1" applyFont="1" applyFill="1" applyBorder="1" applyAlignment="1">
      <alignment horizontal="center" vertical="center" wrapText="1"/>
    </xf>
    <xf numFmtId="0" fontId="37" fillId="27" borderId="19" xfId="0" applyFont="1" applyFill="1" applyBorder="1" applyAlignment="1">
      <alignment horizontal="right" vertical="center" wrapText="1"/>
    </xf>
    <xf numFmtId="49" fontId="37" fillId="27" borderId="16" xfId="0" applyNumberFormat="1" applyFont="1" applyFill="1" applyBorder="1" applyAlignment="1">
      <alignment horizontal="center" vertical="center" wrapText="1"/>
    </xf>
    <xf numFmtId="49" fontId="27" fillId="38" borderId="14" xfId="0" applyNumberFormat="1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center" vertical="top" wrapText="1"/>
    </xf>
    <xf numFmtId="49" fontId="37" fillId="40" borderId="12" xfId="0" applyNumberFormat="1" applyFont="1" applyFill="1" applyBorder="1" applyAlignment="1">
      <alignment horizontal="right" vertical="center" wrapText="1"/>
    </xf>
    <xf numFmtId="49" fontId="37" fillId="40" borderId="13" xfId="0" applyNumberFormat="1" applyFont="1" applyFill="1" applyBorder="1" applyAlignment="1">
      <alignment horizontal="left" vertical="center" wrapText="1"/>
    </xf>
    <xf numFmtId="0" fontId="37" fillId="4" borderId="14" xfId="0" applyFont="1" applyFill="1" applyBorder="1" applyAlignment="1">
      <alignment horizontal="center" vertical="top" wrapText="1"/>
    </xf>
    <xf numFmtId="49" fontId="37" fillId="4" borderId="16" xfId="0" applyNumberFormat="1" applyFont="1" applyFill="1" applyBorder="1" applyAlignment="1">
      <alignment horizontal="left" vertical="center" wrapText="1"/>
    </xf>
    <xf numFmtId="49" fontId="37" fillId="27" borderId="16" xfId="0" applyNumberFormat="1" applyFont="1" applyFill="1" applyBorder="1" applyAlignment="1">
      <alignment horizontal="left" vertical="center" wrapText="1"/>
    </xf>
    <xf numFmtId="2" fontId="37" fillId="4" borderId="11" xfId="82" applyNumberFormat="1" applyFont="1" applyFill="1" applyBorder="1" applyAlignment="1">
      <alignment horizontal="center" vertical="top" wrapText="1"/>
      <protection/>
    </xf>
    <xf numFmtId="49" fontId="37" fillId="4" borderId="14" xfId="0" applyNumberFormat="1" applyFont="1" applyFill="1" applyBorder="1" applyAlignment="1">
      <alignment horizontal="center" vertical="top" wrapText="1"/>
    </xf>
    <xf numFmtId="49" fontId="37" fillId="4" borderId="15" xfId="0" applyNumberFormat="1" applyFont="1" applyFill="1" applyBorder="1" applyAlignment="1">
      <alignment horizontal="center" vertical="top" wrapText="1"/>
    </xf>
    <xf numFmtId="49" fontId="37" fillId="4" borderId="19" xfId="0" applyNumberFormat="1" applyFont="1" applyFill="1" applyBorder="1" applyAlignment="1">
      <alignment horizontal="right" vertical="top" wrapText="1"/>
    </xf>
    <xf numFmtId="49" fontId="37" fillId="4" borderId="25" xfId="0" applyNumberFormat="1" applyFont="1" applyFill="1" applyBorder="1" applyAlignment="1">
      <alignment vertical="top" wrapText="1"/>
    </xf>
    <xf numFmtId="49" fontId="31" fillId="4" borderId="14" xfId="82" applyNumberFormat="1" applyFont="1" applyFill="1" applyBorder="1" applyAlignment="1">
      <alignment horizontal="center" vertical="top" wrapText="1"/>
      <protection/>
    </xf>
    <xf numFmtId="173" fontId="31" fillId="4" borderId="14" xfId="82" applyNumberFormat="1" applyFont="1" applyFill="1" applyBorder="1" applyAlignment="1">
      <alignment vertical="top" wrapText="1"/>
      <protection/>
    </xf>
    <xf numFmtId="0" fontId="37" fillId="0" borderId="0" xfId="0" applyFont="1" applyFill="1" applyBorder="1" applyAlignment="1">
      <alignment horizontal="center" vertical="top" wrapText="1"/>
    </xf>
    <xf numFmtId="49" fontId="37" fillId="0" borderId="14" xfId="0" applyNumberFormat="1" applyFont="1" applyFill="1" applyBorder="1" applyAlignment="1">
      <alignment horizontal="center" vertical="top" wrapText="1"/>
    </xf>
    <xf numFmtId="49" fontId="37" fillId="24" borderId="15" xfId="0" applyNumberFormat="1" applyFont="1" applyFill="1" applyBorder="1" applyAlignment="1">
      <alignment horizontal="right" vertical="top" wrapText="1"/>
    </xf>
    <xf numFmtId="49" fontId="37" fillId="27" borderId="25" xfId="0" applyNumberFormat="1" applyFont="1" applyFill="1" applyBorder="1" applyAlignment="1">
      <alignment vertical="top" wrapText="1"/>
    </xf>
    <xf numFmtId="173" fontId="37" fillId="0" borderId="14" xfId="0" applyNumberFormat="1" applyFont="1" applyFill="1" applyBorder="1" applyAlignment="1">
      <alignment horizontal="right" vertical="top" wrapText="1"/>
    </xf>
    <xf numFmtId="0" fontId="27" fillId="38" borderId="22" xfId="0" applyFont="1" applyFill="1" applyBorder="1" applyAlignment="1">
      <alignment horizontal="center" vertical="center" wrapText="1"/>
    </xf>
    <xf numFmtId="0" fontId="27" fillId="38" borderId="18" xfId="0" applyFont="1" applyFill="1" applyBorder="1" applyAlignment="1">
      <alignment horizontal="center" vertical="center" wrapText="1"/>
    </xf>
    <xf numFmtId="49" fontId="27" fillId="38" borderId="22" xfId="0" applyNumberFormat="1" applyFont="1" applyFill="1" applyBorder="1" applyAlignment="1">
      <alignment horizontal="center" vertical="center" wrapText="1"/>
    </xf>
    <xf numFmtId="0" fontId="31" fillId="25" borderId="14" xfId="0" applyFont="1" applyFill="1" applyBorder="1" applyAlignment="1">
      <alignment horizontal="center" vertical="top" wrapText="1"/>
    </xf>
    <xf numFmtId="0" fontId="37" fillId="25" borderId="27" xfId="0" applyFont="1" applyFill="1" applyBorder="1" applyAlignment="1">
      <alignment horizontal="center" vertical="center" wrapText="1"/>
    </xf>
    <xf numFmtId="49" fontId="37" fillId="25" borderId="22" xfId="0" applyNumberFormat="1" applyFont="1" applyFill="1" applyBorder="1" applyAlignment="1">
      <alignment horizontal="center" vertical="center" wrapText="1"/>
    </xf>
    <xf numFmtId="49" fontId="27" fillId="25" borderId="27" xfId="0" applyNumberFormat="1" applyFont="1" applyFill="1" applyBorder="1" applyAlignment="1">
      <alignment horizontal="center" vertical="center" wrapText="1"/>
    </xf>
    <xf numFmtId="0" fontId="37" fillId="4" borderId="27" xfId="0" applyFont="1" applyFill="1" applyBorder="1" applyAlignment="1">
      <alignment horizontal="center" vertical="center" wrapText="1"/>
    </xf>
    <xf numFmtId="49" fontId="37" fillId="4" borderId="22" xfId="0" applyNumberFormat="1" applyFont="1" applyFill="1" applyBorder="1" applyAlignment="1">
      <alignment horizontal="center" vertical="center" wrapText="1"/>
    </xf>
    <xf numFmtId="49" fontId="37" fillId="41" borderId="12" xfId="0" applyNumberFormat="1" applyFont="1" applyFill="1" applyBorder="1" applyAlignment="1">
      <alignment horizontal="right" vertical="center" wrapText="1"/>
    </xf>
    <xf numFmtId="0" fontId="37" fillId="0" borderId="27" xfId="0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right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0" fontId="27" fillId="10" borderId="14" xfId="0" applyFont="1" applyFill="1" applyBorder="1" applyAlignment="1">
      <alignment horizontal="center" vertical="center" wrapText="1"/>
    </xf>
    <xf numFmtId="49" fontId="37" fillId="10" borderId="15" xfId="0" applyNumberFormat="1" applyFont="1" applyFill="1" applyBorder="1" applyAlignment="1">
      <alignment horizontal="right" vertical="center" wrapText="1"/>
    </xf>
    <xf numFmtId="49" fontId="37" fillId="10" borderId="16" xfId="0" applyNumberFormat="1" applyFont="1" applyFill="1" applyBorder="1" applyAlignment="1">
      <alignment vertical="center" wrapText="1"/>
    </xf>
    <xf numFmtId="0" fontId="27" fillId="29" borderId="19" xfId="0" applyFont="1" applyFill="1" applyBorder="1" applyAlignment="1">
      <alignment horizontal="right" vertical="center" wrapText="1"/>
    </xf>
    <xf numFmtId="49" fontId="27" fillId="29" borderId="25" xfId="0" applyNumberFormat="1" applyFont="1" applyFill="1" applyBorder="1" applyAlignment="1">
      <alignment vertical="center" wrapText="1"/>
    </xf>
    <xf numFmtId="0" fontId="27" fillId="8" borderId="19" xfId="0" applyFont="1" applyFill="1" applyBorder="1" applyAlignment="1">
      <alignment horizontal="right" vertical="center" wrapText="1"/>
    </xf>
    <xf numFmtId="49" fontId="37" fillId="0" borderId="15" xfId="0" applyNumberFormat="1" applyFont="1" applyBorder="1" applyAlignment="1">
      <alignment horizontal="center" vertical="center" wrapText="1"/>
    </xf>
    <xf numFmtId="0" fontId="44" fillId="8" borderId="14" xfId="0" applyFont="1" applyFill="1" applyBorder="1" applyAlignment="1">
      <alignment horizontal="justify" vertical="top" wrapText="1"/>
    </xf>
    <xf numFmtId="0" fontId="37" fillId="25" borderId="16" xfId="0" applyFont="1" applyFill="1" applyBorder="1" applyAlignment="1">
      <alignment horizontal="center" vertical="center" wrapText="1"/>
    </xf>
    <xf numFmtId="0" fontId="37" fillId="4" borderId="16" xfId="0" applyFont="1" applyFill="1" applyBorder="1" applyAlignment="1">
      <alignment horizontal="center" vertical="center" wrapText="1"/>
    </xf>
    <xf numFmtId="0" fontId="27" fillId="29" borderId="16" xfId="0" applyFont="1" applyFill="1" applyBorder="1" applyAlignment="1">
      <alignment horizontal="center" vertical="center" wrapText="1"/>
    </xf>
    <xf numFmtId="0" fontId="27" fillId="8" borderId="33" xfId="0" applyFont="1" applyFill="1" applyBorder="1" applyAlignment="1">
      <alignment horizontal="center" vertical="center" wrapText="1"/>
    </xf>
    <xf numFmtId="0" fontId="27" fillId="38" borderId="30" xfId="0" applyFont="1" applyFill="1" applyBorder="1" applyAlignment="1">
      <alignment horizontal="center" vertical="center" wrapText="1"/>
    </xf>
    <xf numFmtId="0" fontId="27" fillId="10" borderId="16" xfId="0" applyFont="1" applyFill="1" applyBorder="1" applyAlignment="1">
      <alignment horizontal="center" vertical="center" wrapText="1"/>
    </xf>
    <xf numFmtId="49" fontId="37" fillId="25" borderId="18" xfId="0" applyNumberFormat="1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justify" vertical="top" wrapText="1"/>
    </xf>
    <xf numFmtId="0" fontId="37" fillId="0" borderId="18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vertical="center" wrapText="1"/>
    </xf>
    <xf numFmtId="0" fontId="27" fillId="8" borderId="14" xfId="0" applyFont="1" applyFill="1" applyBorder="1" applyAlignment="1">
      <alignment horizontal="left" vertical="top" wrapText="1"/>
    </xf>
    <xf numFmtId="0" fontId="37" fillId="28" borderId="14" xfId="0" applyFont="1" applyFill="1" applyBorder="1" applyAlignment="1">
      <alignment vertical="top" wrapText="1"/>
    </xf>
    <xf numFmtId="49" fontId="37" fillId="36" borderId="12" xfId="0" applyNumberFormat="1" applyFont="1" applyFill="1" applyBorder="1" applyAlignment="1">
      <alignment horizontal="right" vertical="center" wrapText="1"/>
    </xf>
    <xf numFmtId="49" fontId="37" fillId="36" borderId="13" xfId="0" applyNumberFormat="1" applyFont="1" applyFill="1" applyBorder="1" applyAlignment="1">
      <alignment horizontal="left" vertical="center" wrapText="1"/>
    </xf>
    <xf numFmtId="0" fontId="27" fillId="38" borderId="18" xfId="0" applyFont="1" applyFill="1" applyBorder="1" applyAlignment="1">
      <alignment horizontal="left" vertical="center" wrapText="1"/>
    </xf>
    <xf numFmtId="0" fontId="31" fillId="28" borderId="0" xfId="0" applyFont="1" applyFill="1" applyAlignment="1">
      <alignment horizontal="left" vertical="top" wrapText="1"/>
    </xf>
    <xf numFmtId="2" fontId="27" fillId="8" borderId="15" xfId="82" applyNumberFormat="1" applyFont="1" applyFill="1" applyBorder="1" applyAlignment="1">
      <alignment horizontal="left" vertical="center" wrapText="1"/>
      <protection/>
    </xf>
    <xf numFmtId="2" fontId="31" fillId="28" borderId="15" xfId="82" applyNumberFormat="1" applyFont="1" applyFill="1" applyBorder="1" applyAlignment="1">
      <alignment horizontal="left" vertical="center" wrapText="1"/>
      <protection/>
    </xf>
    <xf numFmtId="0" fontId="27" fillId="8" borderId="15" xfId="0" applyFont="1" applyFill="1" applyBorder="1" applyAlignment="1">
      <alignment horizontal="right" vertical="center" wrapText="1"/>
    </xf>
    <xf numFmtId="0" fontId="37" fillId="28" borderId="12" xfId="0" applyFont="1" applyFill="1" applyBorder="1" applyAlignment="1">
      <alignment horizontal="right" vertical="center" wrapText="1"/>
    </xf>
    <xf numFmtId="49" fontId="37" fillId="28" borderId="13" xfId="0" applyNumberFormat="1" applyFont="1" applyFill="1" applyBorder="1" applyAlignment="1">
      <alignment horizontal="left" vertical="center" wrapText="1"/>
    </xf>
    <xf numFmtId="173" fontId="37" fillId="36" borderId="23" xfId="0" applyNumberFormat="1" applyFont="1" applyFill="1" applyBorder="1" applyAlignment="1">
      <alignment horizontal="right" vertical="center" wrapText="1"/>
    </xf>
    <xf numFmtId="2" fontId="37" fillId="28" borderId="15" xfId="82" applyNumberFormat="1" applyFont="1" applyFill="1" applyBorder="1" applyAlignment="1">
      <alignment horizontal="left" vertical="top" wrapText="1"/>
      <protection/>
    </xf>
    <xf numFmtId="49" fontId="37" fillId="28" borderId="12" xfId="0" applyNumberFormat="1" applyFont="1" applyFill="1" applyBorder="1" applyAlignment="1">
      <alignment horizontal="right" vertical="center" wrapText="1"/>
    </xf>
    <xf numFmtId="49" fontId="37" fillId="28" borderId="13" xfId="0" applyNumberFormat="1" applyFont="1" applyFill="1" applyBorder="1" applyAlignment="1">
      <alignment vertical="center" wrapText="1"/>
    </xf>
    <xf numFmtId="0" fontId="27" fillId="8" borderId="15" xfId="0" applyFont="1" applyFill="1" applyBorder="1" applyAlignment="1">
      <alignment vertical="center" wrapText="1"/>
    </xf>
    <xf numFmtId="173" fontId="27" fillId="8" borderId="16" xfId="0" applyNumberFormat="1" applyFont="1" applyFill="1" applyBorder="1" applyAlignment="1">
      <alignment horizontal="right" vertical="center" wrapText="1"/>
    </xf>
    <xf numFmtId="0" fontId="37" fillId="28" borderId="15" xfId="0" applyFont="1" applyFill="1" applyBorder="1" applyAlignment="1">
      <alignment horizontal="left" vertical="center" wrapText="1"/>
    </xf>
    <xf numFmtId="0" fontId="37" fillId="28" borderId="19" xfId="0" applyFont="1" applyFill="1" applyBorder="1" applyAlignment="1">
      <alignment horizontal="right" vertical="center" wrapText="1"/>
    </xf>
    <xf numFmtId="173" fontId="37" fillId="28" borderId="14" xfId="0" applyNumberFormat="1" applyFont="1" applyFill="1" applyBorder="1" applyAlignment="1">
      <alignment horizontal="right" vertical="center" wrapText="1"/>
    </xf>
    <xf numFmtId="0" fontId="37" fillId="28" borderId="14" xfId="0" applyFont="1" applyFill="1" applyBorder="1" applyAlignment="1">
      <alignment vertical="center" wrapText="1"/>
    </xf>
    <xf numFmtId="2" fontId="37" fillId="28" borderId="14" xfId="82" applyNumberFormat="1" applyFont="1" applyFill="1" applyBorder="1" applyAlignment="1">
      <alignment horizontal="left" vertical="center" wrapText="1"/>
      <protection/>
    </xf>
    <xf numFmtId="0" fontId="37" fillId="28" borderId="34" xfId="0" applyFont="1" applyFill="1" applyBorder="1" applyAlignment="1">
      <alignment horizontal="right" vertical="center" wrapText="1"/>
    </xf>
    <xf numFmtId="49" fontId="37" fillId="36" borderId="35" xfId="0" applyNumberFormat="1" applyFont="1" applyFill="1" applyBorder="1" applyAlignment="1">
      <alignment horizontal="left" vertical="center" wrapText="1"/>
    </xf>
    <xf numFmtId="0" fontId="27" fillId="8" borderId="14" xfId="0" applyFont="1" applyFill="1" applyBorder="1" applyAlignment="1">
      <alignment vertical="center" wrapText="1"/>
    </xf>
    <xf numFmtId="49" fontId="37" fillId="36" borderId="15" xfId="0" applyNumberFormat="1" applyFont="1" applyFill="1" applyBorder="1" applyAlignment="1">
      <alignment horizontal="right" vertical="center" wrapText="1"/>
    </xf>
    <xf numFmtId="49" fontId="37" fillId="36" borderId="16" xfId="0" applyNumberFormat="1" applyFont="1" applyFill="1" applyBorder="1" applyAlignment="1">
      <alignment horizontal="left" vertical="center" wrapText="1"/>
    </xf>
    <xf numFmtId="2" fontId="31" fillId="28" borderId="15" xfId="82" applyNumberFormat="1" applyFont="1" applyFill="1" applyBorder="1" applyAlignment="1">
      <alignment horizontal="left" vertical="top" wrapText="1"/>
      <protection/>
    </xf>
    <xf numFmtId="0" fontId="44" fillId="38" borderId="18" xfId="0" applyFont="1" applyFill="1" applyBorder="1" applyAlignment="1">
      <alignment vertical="center" wrapText="1"/>
    </xf>
    <xf numFmtId="173" fontId="31" fillId="28" borderId="14" xfId="82" applyNumberFormat="1" applyFont="1" applyFill="1" applyBorder="1" applyAlignment="1">
      <alignment vertical="center" wrapText="1"/>
      <protection/>
    </xf>
    <xf numFmtId="0" fontId="39" fillId="0" borderId="0" xfId="67" applyFont="1" applyAlignment="1">
      <alignment horizontal="center" vertical="center"/>
      <protection/>
    </xf>
    <xf numFmtId="0" fontId="22" fillId="43" borderId="15" xfId="0" applyFont="1" applyFill="1" applyBorder="1" applyAlignment="1">
      <alignment/>
    </xf>
    <xf numFmtId="0" fontId="49" fillId="43" borderId="14" xfId="0" applyFont="1" applyFill="1" applyBorder="1" applyAlignment="1">
      <alignment vertical="center" wrapText="1"/>
    </xf>
    <xf numFmtId="0" fontId="24" fillId="0" borderId="0" xfId="66" applyFont="1" applyAlignment="1">
      <alignment horizontal="right"/>
      <protection/>
    </xf>
    <xf numFmtId="173" fontId="49" fillId="43" borderId="16" xfId="0" applyNumberFormat="1" applyFont="1" applyFill="1" applyBorder="1" applyAlignment="1">
      <alignment horizontal="right"/>
    </xf>
    <xf numFmtId="49" fontId="37" fillId="0" borderId="11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27" borderId="35" xfId="0" applyNumberFormat="1" applyFont="1" applyFill="1" applyBorder="1" applyAlignment="1">
      <alignment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173" fontId="37" fillId="27" borderId="11" xfId="0" applyNumberFormat="1" applyFont="1" applyFill="1" applyBorder="1" applyAlignment="1">
      <alignment horizontal="right" vertical="center" wrapText="1"/>
    </xf>
    <xf numFmtId="2" fontId="22" fillId="44" borderId="14" xfId="0" applyNumberFormat="1" applyFont="1" applyFill="1" applyBorder="1" applyAlignment="1">
      <alignment vertical="center" wrapText="1"/>
    </xf>
    <xf numFmtId="173" fontId="22" fillId="44" borderId="14" xfId="0" applyNumberFormat="1" applyFont="1" applyFill="1" applyBorder="1" applyAlignment="1">
      <alignment vertical="center" wrapText="1"/>
    </xf>
    <xf numFmtId="0" fontId="30" fillId="44" borderId="14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justify" vertical="top" wrapText="1"/>
    </xf>
    <xf numFmtId="0" fontId="37" fillId="0" borderId="13" xfId="0" applyFont="1" applyFill="1" applyBorder="1" applyAlignment="1">
      <alignment horizontal="center" vertical="center" wrapText="1"/>
    </xf>
    <xf numFmtId="2" fontId="22" fillId="0" borderId="0" xfId="0" applyNumberFormat="1" applyFont="1" applyBorder="1" applyAlignment="1">
      <alignment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Border="1" applyAlignment="1">
      <alignment vertical="center" wrapText="1"/>
    </xf>
    <xf numFmtId="173" fontId="22" fillId="0" borderId="0" xfId="0" applyNumberFormat="1" applyFont="1" applyFill="1" applyBorder="1" applyAlignment="1">
      <alignment vertical="center" wrapText="1"/>
    </xf>
    <xf numFmtId="2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vertical="center" wrapText="1"/>
    </xf>
    <xf numFmtId="173" fontId="22" fillId="0" borderId="21" xfId="0" applyNumberFormat="1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 wrapText="1"/>
    </xf>
    <xf numFmtId="49" fontId="31" fillId="0" borderId="14" xfId="73" applyNumberFormat="1" applyFont="1" applyBorder="1" applyAlignment="1">
      <alignment horizontal="left"/>
      <protection/>
    </xf>
    <xf numFmtId="49" fontId="37" fillId="45" borderId="14" xfId="0" applyNumberFormat="1" applyFont="1" applyFill="1" applyBorder="1" applyAlignment="1">
      <alignment horizontal="center" vertical="center" wrapText="1"/>
    </xf>
    <xf numFmtId="49" fontId="27" fillId="46" borderId="15" xfId="0" applyNumberFormat="1" applyFont="1" applyFill="1" applyBorder="1" applyAlignment="1">
      <alignment horizontal="right" vertical="center" wrapText="1"/>
    </xf>
    <xf numFmtId="49" fontId="27" fillId="46" borderId="16" xfId="0" applyNumberFormat="1" applyFont="1" applyFill="1" applyBorder="1" applyAlignment="1">
      <alignment horizontal="left" vertical="center" wrapText="1"/>
    </xf>
    <xf numFmtId="49" fontId="37" fillId="47" borderId="14" xfId="0" applyNumberFormat="1" applyFont="1" applyFill="1" applyBorder="1" applyAlignment="1">
      <alignment horizontal="center" vertical="center" wrapText="1"/>
    </xf>
    <xf numFmtId="49" fontId="37" fillId="48" borderId="15" xfId="0" applyNumberFormat="1" applyFont="1" applyFill="1" applyBorder="1" applyAlignment="1">
      <alignment horizontal="right" vertical="center" wrapText="1"/>
    </xf>
    <xf numFmtId="49" fontId="37" fillId="47" borderId="16" xfId="0" applyNumberFormat="1" applyFont="1" applyFill="1" applyBorder="1" applyAlignment="1">
      <alignment horizontal="left" vertical="center" wrapText="1"/>
    </xf>
    <xf numFmtId="173" fontId="31" fillId="0" borderId="17" xfId="0" applyNumberFormat="1" applyFont="1" applyBorder="1" applyAlignment="1">
      <alignment vertical="center"/>
    </xf>
    <xf numFmtId="173" fontId="31" fillId="0" borderId="14" xfId="0" applyNumberFormat="1" applyFont="1" applyBorder="1" applyAlignment="1">
      <alignment horizontal="center" vertical="center" wrapText="1"/>
    </xf>
    <xf numFmtId="173" fontId="31" fillId="10" borderId="14" xfId="0" applyNumberFormat="1" applyFont="1" applyFill="1" applyBorder="1" applyAlignment="1">
      <alignment horizontal="center" vertical="top" wrapText="1"/>
    </xf>
    <xf numFmtId="173" fontId="31" fillId="30" borderId="14" xfId="0" applyNumberFormat="1" applyFont="1" applyFill="1" applyBorder="1" applyAlignment="1">
      <alignment horizontal="center" vertical="top" wrapText="1"/>
    </xf>
    <xf numFmtId="173" fontId="31" fillId="25" borderId="14" xfId="0" applyNumberFormat="1" applyFont="1" applyFill="1" applyBorder="1" applyAlignment="1">
      <alignment horizontal="center" vertical="center"/>
    </xf>
    <xf numFmtId="173" fontId="31" fillId="0" borderId="14" xfId="0" applyNumberFormat="1" applyFont="1" applyBorder="1" applyAlignment="1">
      <alignment horizontal="center" vertical="center"/>
    </xf>
    <xf numFmtId="173" fontId="44" fillId="30" borderId="14" xfId="0" applyNumberFormat="1" applyFont="1" applyFill="1" applyBorder="1" applyAlignment="1">
      <alignment horizontal="center" vertical="center"/>
    </xf>
    <xf numFmtId="0" fontId="24" fillId="28" borderId="14" xfId="0" applyFont="1" applyFill="1" applyBorder="1" applyAlignment="1">
      <alignment horizontal="left" vertical="center" wrapText="1"/>
    </xf>
    <xf numFmtId="3" fontId="24" fillId="25" borderId="14" xfId="69" applyNumberFormat="1" applyFont="1" applyFill="1" applyBorder="1" applyAlignment="1">
      <alignment vertical="center"/>
      <protection/>
    </xf>
    <xf numFmtId="3" fontId="49" fillId="43" borderId="16" xfId="0" applyNumberFormat="1" applyFont="1" applyFill="1" applyBorder="1" applyAlignment="1">
      <alignment horizontal="right"/>
    </xf>
    <xf numFmtId="0" fontId="37" fillId="0" borderId="14" xfId="0" applyFont="1" applyBorder="1" applyAlignment="1">
      <alignment horizontal="left"/>
    </xf>
    <xf numFmtId="0" fontId="37" fillId="0" borderId="14" xfId="0" applyFont="1" applyBorder="1" applyAlignment="1">
      <alignment horizontal="left" wrapText="1"/>
    </xf>
    <xf numFmtId="0" fontId="37" fillId="0" borderId="14" xfId="0" applyFont="1" applyFill="1" applyBorder="1" applyAlignment="1">
      <alignment horizontal="left" wrapText="1"/>
    </xf>
    <xf numFmtId="0" fontId="31" fillId="0" borderId="14" xfId="0" applyFont="1" applyBorder="1" applyAlignment="1">
      <alignment horizontal="left" wrapText="1"/>
    </xf>
    <xf numFmtId="3" fontId="31" fillId="0" borderId="14" xfId="0" applyNumberFormat="1" applyFont="1" applyBorder="1" applyAlignment="1">
      <alignment horizontal="center" vertical="center" wrapText="1"/>
    </xf>
    <xf numFmtId="3" fontId="31" fillId="30" borderId="14" xfId="0" applyNumberFormat="1" applyFont="1" applyFill="1" applyBorder="1" applyAlignment="1">
      <alignment horizontal="center" vertical="center" wrapText="1"/>
    </xf>
    <xf numFmtId="3" fontId="44" fillId="10" borderId="14" xfId="0" applyNumberFormat="1" applyFont="1" applyFill="1" applyBorder="1" applyAlignment="1">
      <alignment horizontal="center" vertical="center" wrapText="1"/>
    </xf>
    <xf numFmtId="3" fontId="44" fillId="29" borderId="14" xfId="0" applyNumberFormat="1" applyFont="1" applyFill="1" applyBorder="1" applyAlignment="1">
      <alignment horizontal="center" vertical="center" wrapText="1"/>
    </xf>
    <xf numFmtId="3" fontId="44" fillId="31" borderId="14" xfId="0" applyNumberFormat="1" applyFont="1" applyFill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vertical="top" wrapText="1"/>
    </xf>
    <xf numFmtId="3" fontId="31" fillId="30" borderId="14" xfId="0" applyNumberFormat="1" applyFont="1" applyFill="1" applyBorder="1" applyAlignment="1">
      <alignment horizontal="center" vertical="top" wrapText="1"/>
    </xf>
    <xf numFmtId="3" fontId="31" fillId="10" borderId="14" xfId="0" applyNumberFormat="1" applyFont="1" applyFill="1" applyBorder="1" applyAlignment="1">
      <alignment horizontal="center" vertical="top" wrapText="1"/>
    </xf>
    <xf numFmtId="3" fontId="31" fillId="4" borderId="14" xfId="0" applyNumberFormat="1" applyFont="1" applyFill="1" applyBorder="1" applyAlignment="1">
      <alignment horizontal="center" vertical="center" wrapText="1"/>
    </xf>
    <xf numFmtId="3" fontId="31" fillId="10" borderId="14" xfId="0" applyNumberFormat="1" applyFont="1" applyFill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vertical="center"/>
    </xf>
    <xf numFmtId="3" fontId="31" fillId="25" borderId="14" xfId="0" applyNumberFormat="1" applyFont="1" applyFill="1" applyBorder="1" applyAlignment="1">
      <alignment horizontal="center" vertical="center"/>
    </xf>
    <xf numFmtId="3" fontId="44" fillId="30" borderId="14" xfId="0" applyNumberFormat="1" applyFont="1" applyFill="1" applyBorder="1" applyAlignment="1">
      <alignment horizontal="center" vertical="center"/>
    </xf>
    <xf numFmtId="3" fontId="44" fillId="3" borderId="14" xfId="0" applyNumberFormat="1" applyFont="1" applyFill="1" applyBorder="1" applyAlignment="1">
      <alignment horizontal="center" vertical="center"/>
    </xf>
    <xf numFmtId="3" fontId="44" fillId="29" borderId="14" xfId="0" applyNumberFormat="1" applyFont="1" applyFill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6" fillId="30" borderId="14" xfId="0" applyNumberFormat="1" applyFont="1" applyFill="1" applyBorder="1" applyAlignment="1">
      <alignment horizontal="center" vertical="center"/>
    </xf>
    <xf numFmtId="3" fontId="27" fillId="35" borderId="14" xfId="0" applyNumberFormat="1" applyFont="1" applyFill="1" applyBorder="1" applyAlignment="1">
      <alignment horizontal="right" vertical="center" wrapText="1"/>
    </xf>
    <xf numFmtId="3" fontId="27" fillId="34" borderId="14" xfId="0" applyNumberFormat="1" applyFont="1" applyFill="1" applyBorder="1" applyAlignment="1">
      <alignment horizontal="right" vertical="center" wrapText="1"/>
    </xf>
    <xf numFmtId="3" fontId="27" fillId="26" borderId="14" xfId="0" applyNumberFormat="1" applyFont="1" applyFill="1" applyBorder="1" applyAlignment="1">
      <alignment horizontal="right" vertical="center" wrapText="1"/>
    </xf>
    <xf numFmtId="3" fontId="37" fillId="36" borderId="14" xfId="0" applyNumberFormat="1" applyFont="1" applyFill="1" applyBorder="1" applyAlignment="1">
      <alignment horizontal="right" vertical="center" wrapText="1"/>
    </xf>
    <xf numFmtId="3" fontId="37" fillId="0" borderId="11" xfId="0" applyNumberFormat="1" applyFont="1" applyFill="1" applyBorder="1" applyAlignment="1">
      <alignment horizontal="right" vertical="center" wrapText="1"/>
    </xf>
    <xf numFmtId="3" fontId="37" fillId="0" borderId="14" xfId="0" applyNumberFormat="1" applyFont="1" applyBorder="1" applyAlignment="1">
      <alignment horizontal="right" vertical="center" wrapText="1"/>
    </xf>
    <xf numFmtId="49" fontId="37" fillId="28" borderId="14" xfId="70" applyNumberFormat="1" applyFont="1" applyFill="1" applyBorder="1" applyAlignment="1">
      <alignment horizontal="center" vertical="center" wrapText="1"/>
      <protection/>
    </xf>
    <xf numFmtId="0" fontId="50" fillId="0" borderId="14" xfId="0" applyFont="1" applyBorder="1" applyAlignment="1">
      <alignment vertical="top" wrapText="1"/>
    </xf>
    <xf numFmtId="49" fontId="44" fillId="36" borderId="14" xfId="0" applyNumberFormat="1" applyFont="1" applyFill="1" applyBorder="1" applyAlignment="1">
      <alignment horizontal="center" vertical="center" wrapText="1"/>
    </xf>
    <xf numFmtId="0" fontId="44" fillId="46" borderId="16" xfId="0" applyFont="1" applyFill="1" applyBorder="1" applyAlignment="1">
      <alignment horizontal="justify" vertical="top" wrapText="1"/>
    </xf>
    <xf numFmtId="49" fontId="37" fillId="28" borderId="16" xfId="0" applyNumberFormat="1" applyFont="1" applyFill="1" applyBorder="1" applyAlignment="1">
      <alignment horizontal="left" vertical="center" wrapText="1"/>
    </xf>
    <xf numFmtId="3" fontId="44" fillId="35" borderId="14" xfId="0" applyNumberFormat="1" applyFont="1" applyFill="1" applyBorder="1" applyAlignment="1">
      <alignment horizontal="right" vertical="center" wrapText="1"/>
    </xf>
    <xf numFmtId="0" fontId="50" fillId="28" borderId="15" xfId="0" applyFont="1" applyFill="1" applyBorder="1" applyAlignment="1">
      <alignment horizontal="left" vertical="top" wrapText="1"/>
    </xf>
    <xf numFmtId="0" fontId="50" fillId="49" borderId="14" xfId="0" applyFont="1" applyFill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49" fontId="44" fillId="50" borderId="14" xfId="0" applyNumberFormat="1" applyFont="1" applyFill="1" applyBorder="1" applyAlignment="1">
      <alignment horizontal="center" vertical="center" wrapText="1"/>
    </xf>
    <xf numFmtId="49" fontId="27" fillId="50" borderId="15" xfId="0" applyNumberFormat="1" applyFont="1" applyFill="1" applyBorder="1" applyAlignment="1">
      <alignment horizontal="right" vertical="center" wrapText="1"/>
    </xf>
    <xf numFmtId="49" fontId="27" fillId="49" borderId="16" xfId="0" applyNumberFormat="1" applyFont="1" applyFill="1" applyBorder="1" applyAlignment="1">
      <alignment horizontal="left" vertical="center" wrapText="1"/>
    </xf>
    <xf numFmtId="49" fontId="44" fillId="46" borderId="14" xfId="0" applyNumberFormat="1" applyFont="1" applyFill="1" applyBorder="1" applyAlignment="1">
      <alignment horizontal="center" vertical="center" wrapText="1"/>
    </xf>
    <xf numFmtId="0" fontId="27" fillId="46" borderId="12" xfId="0" applyFont="1" applyFill="1" applyBorder="1" applyAlignment="1">
      <alignment horizontal="center" vertical="center" wrapText="1"/>
    </xf>
    <xf numFmtId="0" fontId="27" fillId="46" borderId="13" xfId="0" applyFont="1" applyFill="1" applyBorder="1" applyAlignment="1">
      <alignment horizontal="center" vertical="center" wrapText="1"/>
    </xf>
    <xf numFmtId="0" fontId="50" fillId="28" borderId="14" xfId="0" applyFont="1" applyFill="1" applyBorder="1" applyAlignment="1">
      <alignment horizontal="left" vertical="top" wrapText="1"/>
    </xf>
    <xf numFmtId="2" fontId="31" fillId="27" borderId="14" xfId="82" applyNumberFormat="1" applyFont="1" applyFill="1" applyBorder="1" applyAlignment="1">
      <alignment horizontal="left" vertical="center" wrapText="1"/>
      <protection/>
    </xf>
    <xf numFmtId="3" fontId="37" fillId="0" borderId="14" xfId="0" applyNumberFormat="1" applyFont="1" applyFill="1" applyBorder="1" applyAlignment="1">
      <alignment horizontal="right" vertical="center" wrapText="1"/>
    </xf>
    <xf numFmtId="49" fontId="27" fillId="28" borderId="14" xfId="0" applyNumberFormat="1" applyFont="1" applyFill="1" applyBorder="1" applyAlignment="1">
      <alignment horizontal="center" vertical="center" wrapText="1"/>
    </xf>
    <xf numFmtId="49" fontId="27" fillId="36" borderId="15" xfId="0" applyNumberFormat="1" applyFont="1" applyFill="1" applyBorder="1" applyAlignment="1">
      <alignment horizontal="right" vertical="center" wrapText="1"/>
    </xf>
    <xf numFmtId="49" fontId="27" fillId="36" borderId="16" xfId="0" applyNumberFormat="1" applyFont="1" applyFill="1" applyBorder="1" applyAlignment="1">
      <alignment horizontal="left" vertical="center" wrapText="1"/>
    </xf>
    <xf numFmtId="3" fontId="37" fillId="51" borderId="14" xfId="0" applyNumberFormat="1" applyFont="1" applyFill="1" applyBorder="1" applyAlignment="1">
      <alignment horizontal="right" vertical="center" wrapText="1"/>
    </xf>
    <xf numFmtId="0" fontId="51" fillId="45" borderId="14" xfId="0" applyFont="1" applyFill="1" applyBorder="1" applyAlignment="1">
      <alignment horizontal="left" vertical="top" wrapText="1"/>
    </xf>
    <xf numFmtId="49" fontId="37" fillId="46" borderId="12" xfId="0" applyNumberFormat="1" applyFont="1" applyFill="1" applyBorder="1" applyAlignment="1">
      <alignment horizontal="right" vertical="center" wrapText="1"/>
    </xf>
    <xf numFmtId="49" fontId="37" fillId="45" borderId="13" xfId="0" applyNumberFormat="1" applyFont="1" applyFill="1" applyBorder="1" applyAlignment="1">
      <alignment horizontal="left" vertical="center" wrapText="1"/>
    </xf>
    <xf numFmtId="0" fontId="27" fillId="50" borderId="14" xfId="0" applyFont="1" applyFill="1" applyBorder="1" applyAlignment="1">
      <alignment horizontal="justify" vertical="top" wrapText="1"/>
    </xf>
    <xf numFmtId="49" fontId="27" fillId="50" borderId="14" xfId="70" applyNumberFormat="1" applyFont="1" applyFill="1" applyBorder="1" applyAlignment="1">
      <alignment horizontal="center" vertical="center" wrapText="1"/>
      <protection/>
    </xf>
    <xf numFmtId="49" fontId="27" fillId="50" borderId="16" xfId="0" applyNumberFormat="1" applyFont="1" applyFill="1" applyBorder="1" applyAlignment="1">
      <alignment horizontal="left" vertical="center" wrapText="1"/>
    </xf>
    <xf numFmtId="49" fontId="27" fillId="50" borderId="14" xfId="0" applyNumberFormat="1" applyFont="1" applyFill="1" applyBorder="1" applyAlignment="1">
      <alignment horizontal="center" vertical="center" wrapText="1"/>
    </xf>
    <xf numFmtId="2" fontId="27" fillId="49" borderId="15" xfId="82" applyNumberFormat="1" applyFont="1" applyFill="1" applyBorder="1" applyAlignment="1">
      <alignment horizontal="justify" vertical="top" wrapText="1"/>
      <protection/>
    </xf>
    <xf numFmtId="49" fontId="44" fillId="49" borderId="14" xfId="82" applyNumberFormat="1" applyFont="1" applyFill="1" applyBorder="1" applyAlignment="1">
      <alignment horizontal="center" vertical="center" wrapText="1"/>
      <protection/>
    </xf>
    <xf numFmtId="49" fontId="44" fillId="49" borderId="15" xfId="82" applyNumberFormat="1" applyFont="1" applyFill="1" applyBorder="1" applyAlignment="1">
      <alignment horizontal="center" vertical="center" wrapText="1"/>
      <protection/>
    </xf>
    <xf numFmtId="49" fontId="27" fillId="49" borderId="19" xfId="0" applyNumberFormat="1" applyFont="1" applyFill="1" applyBorder="1" applyAlignment="1">
      <alignment horizontal="right" vertical="center" wrapText="1"/>
    </xf>
    <xf numFmtId="49" fontId="27" fillId="49" borderId="25" xfId="0" applyNumberFormat="1" applyFont="1" applyFill="1" applyBorder="1" applyAlignment="1">
      <alignment vertical="center" wrapText="1"/>
    </xf>
    <xf numFmtId="49" fontId="44" fillId="49" borderId="16" xfId="82" applyNumberFormat="1" applyFont="1" applyFill="1" applyBorder="1" applyAlignment="1">
      <alignment horizontal="center" vertical="center" wrapText="1"/>
      <protection/>
    </xf>
    <xf numFmtId="49" fontId="44" fillId="50" borderId="15" xfId="0" applyNumberFormat="1" applyFont="1" applyFill="1" applyBorder="1" applyAlignment="1">
      <alignment horizontal="center" vertical="center" wrapText="1"/>
    </xf>
    <xf numFmtId="49" fontId="27" fillId="49" borderId="12" xfId="0" applyNumberFormat="1" applyFont="1" applyFill="1" applyBorder="1" applyAlignment="1">
      <alignment horizontal="right" vertical="center" wrapText="1"/>
    </xf>
    <xf numFmtId="49" fontId="27" fillId="49" borderId="13" xfId="0" applyNumberFormat="1" applyFont="1" applyFill="1" applyBorder="1" applyAlignment="1">
      <alignment vertical="center" wrapText="1"/>
    </xf>
    <xf numFmtId="49" fontId="44" fillId="50" borderId="16" xfId="0" applyNumberFormat="1" applyFont="1" applyFill="1" applyBorder="1" applyAlignment="1">
      <alignment horizontal="center" vertical="center" wrapText="1"/>
    </xf>
    <xf numFmtId="3" fontId="44" fillId="50" borderId="14" xfId="0" applyNumberFormat="1" applyFont="1" applyFill="1" applyBorder="1" applyAlignment="1">
      <alignment horizontal="right" vertical="center" wrapText="1"/>
    </xf>
    <xf numFmtId="49" fontId="31" fillId="28" borderId="14" xfId="82" applyNumberFormat="1" applyFont="1" applyFill="1" applyBorder="1" applyAlignment="1">
      <alignment horizontal="center" vertical="center" wrapText="1"/>
      <protection/>
    </xf>
    <xf numFmtId="49" fontId="31" fillId="28" borderId="15" xfId="82" applyNumberFormat="1" applyFont="1" applyFill="1" applyBorder="1" applyAlignment="1">
      <alignment horizontal="center" vertical="center" wrapText="1"/>
      <protection/>
    </xf>
    <xf numFmtId="49" fontId="31" fillId="28" borderId="16" xfId="82" applyNumberFormat="1" applyFont="1" applyFill="1" applyBorder="1" applyAlignment="1">
      <alignment horizontal="center" vertical="center" wrapText="1"/>
      <protection/>
    </xf>
    <xf numFmtId="2" fontId="37" fillId="28" borderId="15" xfId="82" applyNumberFormat="1" applyFont="1" applyFill="1" applyBorder="1" applyAlignment="1">
      <alignment horizontal="justify" vertical="top" wrapText="1"/>
      <protection/>
    </xf>
    <xf numFmtId="0" fontId="37" fillId="28" borderId="14" xfId="0" applyFont="1" applyFill="1" applyBorder="1" applyAlignment="1">
      <alignment horizontal="justify" vertical="top" wrapText="1"/>
    </xf>
    <xf numFmtId="0" fontId="50" fillId="28" borderId="14" xfId="0" applyFont="1" applyFill="1" applyBorder="1" applyAlignment="1">
      <alignment vertical="top" wrapText="1"/>
    </xf>
    <xf numFmtId="49" fontId="37" fillId="28" borderId="15" xfId="0" applyNumberFormat="1" applyFont="1" applyFill="1" applyBorder="1" applyAlignment="1">
      <alignment horizontal="center" vertical="center" wrapText="1"/>
    </xf>
    <xf numFmtId="49" fontId="37" fillId="28" borderId="16" xfId="0" applyNumberFormat="1" applyFont="1" applyFill="1" applyBorder="1" applyAlignment="1">
      <alignment horizontal="center" vertical="center" wrapText="1"/>
    </xf>
    <xf numFmtId="3" fontId="37" fillId="52" borderId="14" xfId="0" applyNumberFormat="1" applyFont="1" applyFill="1" applyBorder="1" applyAlignment="1">
      <alignment horizontal="right" vertical="center" wrapText="1"/>
    </xf>
    <xf numFmtId="1" fontId="50" fillId="51" borderId="14" xfId="0" applyNumberFormat="1" applyFont="1" applyFill="1" applyBorder="1" applyAlignment="1">
      <alignment horizontal="right" vertical="center"/>
    </xf>
    <xf numFmtId="0" fontId="31" fillId="28" borderId="14" xfId="0" applyFont="1" applyFill="1" applyBorder="1" applyAlignment="1">
      <alignment horizontal="justify" vertical="top" wrapText="1"/>
    </xf>
    <xf numFmtId="0" fontId="27" fillId="49" borderId="14" xfId="0" applyFont="1" applyFill="1" applyBorder="1" applyAlignment="1">
      <alignment horizontal="justify" vertical="top" wrapText="1"/>
    </xf>
    <xf numFmtId="49" fontId="27" fillId="49" borderId="14" xfId="0" applyNumberFormat="1" applyFont="1" applyFill="1" applyBorder="1" applyAlignment="1">
      <alignment horizontal="center" vertical="center" wrapText="1"/>
    </xf>
    <xf numFmtId="3" fontId="27" fillId="50" borderId="14" xfId="0" applyNumberFormat="1" applyFont="1" applyFill="1" applyBorder="1" applyAlignment="1">
      <alignment horizontal="right" vertical="center" wrapText="1"/>
    </xf>
    <xf numFmtId="0" fontId="37" fillId="36" borderId="12" xfId="0" applyFont="1" applyFill="1" applyBorder="1" applyAlignment="1">
      <alignment horizontal="right" vertical="center" wrapText="1"/>
    </xf>
    <xf numFmtId="0" fontId="52" fillId="0" borderId="36" xfId="0" applyFont="1" applyFill="1" applyBorder="1" applyAlignment="1">
      <alignment horizontal="left" vertical="top" wrapText="1"/>
    </xf>
    <xf numFmtId="2" fontId="27" fillId="28" borderId="15" xfId="82" applyNumberFormat="1" applyFont="1" applyFill="1" applyBorder="1" applyAlignment="1">
      <alignment horizontal="justify" vertical="top" wrapText="1"/>
      <protection/>
    </xf>
    <xf numFmtId="49" fontId="44" fillId="28" borderId="14" xfId="82" applyNumberFormat="1" applyFont="1" applyFill="1" applyBorder="1" applyAlignment="1">
      <alignment horizontal="center" vertical="center" wrapText="1"/>
      <protection/>
    </xf>
    <xf numFmtId="49" fontId="44" fillId="28" borderId="15" xfId="82" applyNumberFormat="1" applyFont="1" applyFill="1" applyBorder="1" applyAlignment="1">
      <alignment horizontal="center" vertical="center" wrapText="1"/>
      <protection/>
    </xf>
    <xf numFmtId="49" fontId="27" fillId="28" borderId="15" xfId="0" applyNumberFormat="1" applyFont="1" applyFill="1" applyBorder="1" applyAlignment="1">
      <alignment horizontal="right" vertical="center" wrapText="1"/>
    </xf>
    <xf numFmtId="49" fontId="27" fillId="28" borderId="16" xfId="0" applyNumberFormat="1" applyFont="1" applyFill="1" applyBorder="1" applyAlignment="1">
      <alignment vertical="center" wrapText="1"/>
    </xf>
    <xf numFmtId="49" fontId="44" fillId="28" borderId="16" xfId="82" applyNumberFormat="1" applyFont="1" applyFill="1" applyBorder="1" applyAlignment="1">
      <alignment horizontal="center" vertical="center" wrapText="1"/>
      <protection/>
    </xf>
    <xf numFmtId="2" fontId="37" fillId="28" borderId="14" xfId="82" applyNumberFormat="1" applyFont="1" applyFill="1" applyBorder="1" applyAlignment="1">
      <alignment horizontal="justify" vertical="top" wrapText="1"/>
      <protection/>
    </xf>
    <xf numFmtId="0" fontId="27" fillId="28" borderId="23" xfId="0" applyFont="1" applyFill="1" applyBorder="1" applyAlignment="1">
      <alignment horizontal="justify" vertical="top" wrapText="1"/>
    </xf>
    <xf numFmtId="49" fontId="27" fillId="36" borderId="26" xfId="0" applyNumberFormat="1" applyFont="1" applyFill="1" applyBorder="1" applyAlignment="1">
      <alignment horizontal="center" vertical="center" wrapText="1"/>
    </xf>
    <xf numFmtId="0" fontId="27" fillId="36" borderId="2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right" vertical="center" wrapText="1"/>
    </xf>
    <xf numFmtId="49" fontId="27" fillId="36" borderId="25" xfId="0" applyNumberFormat="1" applyFont="1" applyFill="1" applyBorder="1" applyAlignment="1">
      <alignment horizontal="left" vertical="center" wrapText="1"/>
    </xf>
    <xf numFmtId="49" fontId="27" fillId="36" borderId="29" xfId="0" applyNumberFormat="1" applyFont="1" applyFill="1" applyBorder="1" applyAlignment="1">
      <alignment horizontal="center" vertical="center" wrapText="1"/>
    </xf>
    <xf numFmtId="49" fontId="37" fillId="28" borderId="18" xfId="0" applyNumberFormat="1" applyFont="1" applyFill="1" applyBorder="1" applyAlignment="1">
      <alignment horizontal="center" vertical="center" wrapText="1"/>
    </xf>
    <xf numFmtId="0" fontId="37" fillId="28" borderId="18" xfId="0" applyFont="1" applyFill="1" applyBorder="1" applyAlignment="1">
      <alignment horizontal="center" vertical="center" wrapText="1"/>
    </xf>
    <xf numFmtId="0" fontId="37" fillId="36" borderId="15" xfId="0" applyFont="1" applyFill="1" applyBorder="1" applyAlignment="1">
      <alignment horizontal="right" vertical="center" wrapText="1"/>
    </xf>
    <xf numFmtId="49" fontId="37" fillId="28" borderId="27" xfId="0" applyNumberFormat="1" applyFont="1" applyFill="1" applyBorder="1" applyAlignment="1">
      <alignment horizontal="center" vertical="center" wrapText="1"/>
    </xf>
    <xf numFmtId="49" fontId="37" fillId="28" borderId="22" xfId="0" applyNumberFormat="1" applyFont="1" applyFill="1" applyBorder="1" applyAlignment="1">
      <alignment horizontal="center" vertical="center" wrapText="1"/>
    </xf>
    <xf numFmtId="49" fontId="37" fillId="36" borderId="33" xfId="0" applyNumberFormat="1" applyFont="1" applyFill="1" applyBorder="1" applyAlignment="1">
      <alignment horizontal="center" vertical="center" wrapText="1"/>
    </xf>
    <xf numFmtId="0" fontId="44" fillId="28" borderId="15" xfId="0" applyFont="1" applyFill="1" applyBorder="1" applyAlignment="1">
      <alignment horizontal="justify" vertical="top" wrapText="1"/>
    </xf>
    <xf numFmtId="49" fontId="27" fillId="36" borderId="32" xfId="0" applyNumberFormat="1" applyFont="1" applyFill="1" applyBorder="1" applyAlignment="1">
      <alignment horizontal="center" vertical="center" wrapText="1"/>
    </xf>
    <xf numFmtId="49" fontId="27" fillId="36" borderId="31" xfId="0" applyNumberFormat="1" applyFont="1" applyFill="1" applyBorder="1" applyAlignment="1">
      <alignment horizontal="center" vertical="center" wrapText="1"/>
    </xf>
    <xf numFmtId="49" fontId="31" fillId="28" borderId="14" xfId="0" applyNumberFormat="1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vertical="center" wrapText="1"/>
    </xf>
    <xf numFmtId="49" fontId="27" fillId="28" borderId="19" xfId="0" applyNumberFormat="1" applyFont="1" applyFill="1" applyBorder="1" applyAlignment="1">
      <alignment horizontal="right" vertical="center" wrapText="1"/>
    </xf>
    <xf numFmtId="49" fontId="27" fillId="28" borderId="25" xfId="0" applyNumberFormat="1" applyFont="1" applyFill="1" applyBorder="1" applyAlignment="1">
      <alignment vertical="center" wrapText="1"/>
    </xf>
    <xf numFmtId="0" fontId="51" fillId="49" borderId="14" xfId="0" applyFont="1" applyFill="1" applyBorder="1" applyAlignment="1">
      <alignment horizontal="left" vertical="top" wrapText="1"/>
    </xf>
    <xf numFmtId="49" fontId="27" fillId="49" borderId="15" xfId="0" applyNumberFormat="1" applyFont="1" applyFill="1" applyBorder="1" applyAlignment="1">
      <alignment horizontal="center" vertical="center" wrapText="1"/>
    </xf>
    <xf numFmtId="0" fontId="27" fillId="50" borderId="12" xfId="0" applyFont="1" applyFill="1" applyBorder="1" applyAlignment="1">
      <alignment horizontal="right" vertical="center" wrapText="1"/>
    </xf>
    <xf numFmtId="49" fontId="27" fillId="50" borderId="13" xfId="0" applyNumberFormat="1" applyFont="1" applyFill="1" applyBorder="1" applyAlignment="1">
      <alignment horizontal="left" vertical="center" wrapText="1"/>
    </xf>
    <xf numFmtId="49" fontId="27" fillId="49" borderId="16" xfId="0" applyNumberFormat="1" applyFont="1" applyFill="1" applyBorder="1" applyAlignment="1">
      <alignment horizontal="center" vertical="center" wrapText="1"/>
    </xf>
    <xf numFmtId="1" fontId="51" fillId="49" borderId="14" xfId="0" applyNumberFormat="1" applyFont="1" applyFill="1" applyBorder="1" applyAlignment="1">
      <alignment horizontal="right" vertical="center"/>
    </xf>
    <xf numFmtId="49" fontId="31" fillId="36" borderId="14" xfId="0" applyNumberFormat="1" applyFont="1" applyFill="1" applyBorder="1" applyAlignment="1">
      <alignment horizontal="center" vertical="center" wrapText="1"/>
    </xf>
    <xf numFmtId="3" fontId="31" fillId="36" borderId="14" xfId="0" applyNumberFormat="1" applyFont="1" applyFill="1" applyBorder="1" applyAlignment="1">
      <alignment horizontal="right" vertical="center" wrapText="1"/>
    </xf>
    <xf numFmtId="3" fontId="37" fillId="0" borderId="14" xfId="65" applyNumberFormat="1" applyFont="1" applyFill="1" applyBorder="1" applyAlignment="1">
      <alignment horizontal="center" vertical="center" wrapText="1"/>
      <protection/>
    </xf>
    <xf numFmtId="0" fontId="51" fillId="53" borderId="14" xfId="0" applyFont="1" applyFill="1" applyBorder="1" applyAlignment="1">
      <alignment horizontal="left" vertical="top" wrapText="1"/>
    </xf>
    <xf numFmtId="0" fontId="37" fillId="53" borderId="14" xfId="0" applyFont="1" applyFill="1" applyBorder="1" applyAlignment="1">
      <alignment horizontal="center" vertical="center" wrapText="1"/>
    </xf>
    <xf numFmtId="49" fontId="37" fillId="53" borderId="14" xfId="0" applyNumberFormat="1" applyFont="1" applyFill="1" applyBorder="1" applyAlignment="1">
      <alignment horizontal="center" vertical="center" wrapText="1"/>
    </xf>
    <xf numFmtId="0" fontId="37" fillId="28" borderId="27" xfId="0" applyFont="1" applyFill="1" applyBorder="1" applyAlignment="1">
      <alignment horizontal="center" vertical="center" wrapText="1"/>
    </xf>
    <xf numFmtId="49" fontId="27" fillId="28" borderId="27" xfId="0" applyNumberFormat="1" applyFont="1" applyFill="1" applyBorder="1" applyAlignment="1">
      <alignment horizontal="center" vertical="center" wrapText="1"/>
    </xf>
    <xf numFmtId="0" fontId="31" fillId="28" borderId="14" xfId="0" applyFont="1" applyFill="1" applyBorder="1" applyAlignment="1">
      <alignment horizontal="center" vertical="top" wrapText="1"/>
    </xf>
    <xf numFmtId="0" fontId="31" fillId="28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52" fillId="0" borderId="37" xfId="0" applyFont="1" applyFill="1" applyBorder="1" applyAlignment="1">
      <alignment horizontal="left" vertical="top" wrapText="1"/>
    </xf>
    <xf numFmtId="2" fontId="31" fillId="27" borderId="14" xfId="82" applyNumberFormat="1" applyFont="1" applyFill="1" applyBorder="1" applyAlignment="1">
      <alignment horizontal="left" vertical="top" wrapText="1"/>
      <protection/>
    </xf>
    <xf numFmtId="49" fontId="27" fillId="36" borderId="14" xfId="0" applyNumberFormat="1" applyFont="1" applyFill="1" applyBorder="1" applyAlignment="1">
      <alignment horizontal="center" vertical="center" wrapText="1"/>
    </xf>
    <xf numFmtId="49" fontId="27" fillId="54" borderId="14" xfId="0" applyNumberFormat="1" applyFont="1" applyFill="1" applyBorder="1" applyAlignment="1">
      <alignment horizontal="center" vertical="center" wrapText="1"/>
    </xf>
    <xf numFmtId="49" fontId="27" fillId="54" borderId="16" xfId="0" applyNumberFormat="1" applyFont="1" applyFill="1" applyBorder="1" applyAlignment="1">
      <alignment horizontal="center" vertical="center" wrapText="1"/>
    </xf>
    <xf numFmtId="0" fontId="27" fillId="54" borderId="15" xfId="0" applyFont="1" applyFill="1" applyBorder="1" applyAlignment="1">
      <alignment horizontal="right" vertical="center" wrapText="1"/>
    </xf>
    <xf numFmtId="49" fontId="27" fillId="54" borderId="16" xfId="0" applyNumberFormat="1" applyFont="1" applyFill="1" applyBorder="1" applyAlignment="1">
      <alignment horizontal="left" vertical="center" wrapText="1"/>
    </xf>
    <xf numFmtId="0" fontId="27" fillId="54" borderId="14" xfId="0" applyFont="1" applyFill="1" applyBorder="1" applyAlignment="1">
      <alignment horizontal="justify" vertical="top" wrapText="1"/>
    </xf>
    <xf numFmtId="49" fontId="27" fillId="54" borderId="15" xfId="0" applyNumberFormat="1" applyFont="1" applyFill="1" applyBorder="1" applyAlignment="1">
      <alignment horizontal="right" vertical="center" wrapText="1"/>
    </xf>
    <xf numFmtId="49" fontId="37" fillId="36" borderId="19" xfId="0" applyNumberFormat="1" applyFont="1" applyFill="1" applyBorder="1" applyAlignment="1">
      <alignment horizontal="right" vertical="center" wrapText="1"/>
    </xf>
    <xf numFmtId="49" fontId="37" fillId="36" borderId="25" xfId="0" applyNumberFormat="1" applyFont="1" applyFill="1" applyBorder="1" applyAlignment="1">
      <alignment horizontal="left" vertical="center" wrapText="1"/>
    </xf>
    <xf numFmtId="49" fontId="37" fillId="36" borderId="38" xfId="0" applyNumberFormat="1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justify" vertical="top" wrapText="1"/>
    </xf>
    <xf numFmtId="0" fontId="52" fillId="0" borderId="14" xfId="0" applyFont="1" applyFill="1" applyBorder="1" applyAlignment="1">
      <alignment horizontal="left" vertical="top" wrapText="1"/>
    </xf>
    <xf numFmtId="0" fontId="53" fillId="28" borderId="14" xfId="0" applyFont="1" applyFill="1" applyBorder="1" applyAlignment="1">
      <alignment horizontal="left" vertical="top" wrapText="1"/>
    </xf>
    <xf numFmtId="49" fontId="50" fillId="28" borderId="15" xfId="0" applyNumberFormat="1" applyFont="1" applyFill="1" applyBorder="1" applyAlignment="1">
      <alignment horizontal="right" vertical="center"/>
    </xf>
    <xf numFmtId="49" fontId="50" fillId="28" borderId="33" xfId="0" applyNumberFormat="1" applyFont="1" applyFill="1" applyBorder="1" applyAlignment="1">
      <alignment horizontal="right" vertical="center"/>
    </xf>
    <xf numFmtId="49" fontId="50" fillId="28" borderId="16" xfId="0" applyNumberFormat="1" applyFont="1" applyFill="1" applyBorder="1" applyAlignment="1">
      <alignment horizontal="left" vertical="center"/>
    </xf>
    <xf numFmtId="49" fontId="50" fillId="28" borderId="23" xfId="0" applyNumberFormat="1" applyFont="1" applyFill="1" applyBorder="1" applyAlignment="1">
      <alignment horizontal="center" vertical="center"/>
    </xf>
    <xf numFmtId="49" fontId="50" fillId="28" borderId="15" xfId="0" applyNumberFormat="1" applyFont="1" applyFill="1" applyBorder="1" applyAlignment="1">
      <alignment horizontal="left" vertical="center"/>
    </xf>
    <xf numFmtId="49" fontId="50" fillId="28" borderId="33" xfId="0" applyNumberFormat="1" applyFont="1" applyFill="1" applyBorder="1" applyAlignment="1">
      <alignment horizontal="left" vertical="center"/>
    </xf>
    <xf numFmtId="0" fontId="50" fillId="28" borderId="14" xfId="0" applyFont="1" applyFill="1" applyBorder="1" applyAlignment="1">
      <alignment vertical="center" wrapText="1"/>
    </xf>
    <xf numFmtId="0" fontId="50" fillId="28" borderId="19" xfId="0" applyFont="1" applyFill="1" applyBorder="1" applyAlignment="1">
      <alignment horizontal="right" vertical="center"/>
    </xf>
    <xf numFmtId="0" fontId="50" fillId="28" borderId="17" xfId="0" applyFont="1" applyFill="1" applyBorder="1" applyAlignment="1">
      <alignment horizontal="right" vertical="center"/>
    </xf>
    <xf numFmtId="0" fontId="50" fillId="28" borderId="14" xfId="0" applyFont="1" applyFill="1" applyBorder="1" applyAlignment="1">
      <alignment horizontal="center" vertical="center" wrapText="1"/>
    </xf>
    <xf numFmtId="0" fontId="50" fillId="28" borderId="19" xfId="0" applyFont="1" applyFill="1" applyBorder="1" applyAlignment="1">
      <alignment horizontal="left" vertical="center" wrapText="1"/>
    </xf>
    <xf numFmtId="0" fontId="50" fillId="28" borderId="17" xfId="0" applyFont="1" applyFill="1" applyBorder="1" applyAlignment="1">
      <alignment horizontal="left" vertical="center" wrapText="1"/>
    </xf>
    <xf numFmtId="49" fontId="50" fillId="28" borderId="16" xfId="0" applyNumberFormat="1" applyFont="1" applyFill="1" applyBorder="1" applyAlignment="1">
      <alignment horizontal="left" vertical="center" wrapText="1"/>
    </xf>
    <xf numFmtId="49" fontId="50" fillId="28" borderId="25" xfId="0" applyNumberFormat="1" applyFont="1" applyFill="1" applyBorder="1" applyAlignment="1">
      <alignment horizontal="left" vertical="center" wrapText="1"/>
    </xf>
    <xf numFmtId="49" fontId="50" fillId="28" borderId="15" xfId="0" applyNumberFormat="1" applyFont="1" applyFill="1" applyBorder="1" applyAlignment="1">
      <alignment horizontal="left" vertical="center" wrapText="1"/>
    </xf>
    <xf numFmtId="49" fontId="50" fillId="28" borderId="33" xfId="0" applyNumberFormat="1" applyFont="1" applyFill="1" applyBorder="1" applyAlignment="1">
      <alignment horizontal="left" vertical="center" wrapText="1"/>
    </xf>
    <xf numFmtId="49" fontId="50" fillId="28" borderId="15" xfId="0" applyNumberFormat="1" applyFont="1" applyFill="1" applyBorder="1" applyAlignment="1">
      <alignment horizontal="right" vertical="center" wrapText="1"/>
    </xf>
    <xf numFmtId="49" fontId="50" fillId="28" borderId="33" xfId="0" applyNumberFormat="1" applyFont="1" applyFill="1" applyBorder="1" applyAlignment="1">
      <alignment horizontal="right" vertical="center" wrapText="1"/>
    </xf>
    <xf numFmtId="0" fontId="50" fillId="28" borderId="14" xfId="0" applyFont="1" applyFill="1" applyBorder="1" applyAlignment="1">
      <alignment wrapText="1"/>
    </xf>
    <xf numFmtId="49" fontId="50" fillId="28" borderId="14" xfId="0" applyNumberFormat="1" applyFont="1" applyFill="1" applyBorder="1" applyAlignment="1">
      <alignment horizontal="center" vertical="center" wrapText="1"/>
    </xf>
    <xf numFmtId="49" fontId="50" fillId="28" borderId="23" xfId="0" applyNumberFormat="1" applyFont="1" applyFill="1" applyBorder="1" applyAlignment="1">
      <alignment horizontal="center" vertical="center" wrapText="1"/>
    </xf>
    <xf numFmtId="0" fontId="50" fillId="28" borderId="14" xfId="0" applyFont="1" applyFill="1" applyBorder="1" applyAlignment="1">
      <alignment horizontal="justify" vertical="top" wrapText="1"/>
    </xf>
    <xf numFmtId="49" fontId="50" fillId="28" borderId="14" xfId="0" applyNumberFormat="1" applyFont="1" applyFill="1" applyBorder="1" applyAlignment="1">
      <alignment horizontal="center" vertical="center"/>
    </xf>
    <xf numFmtId="0" fontId="0" fillId="28" borderId="0" xfId="0" applyFill="1" applyAlignment="1">
      <alignment/>
    </xf>
    <xf numFmtId="49" fontId="44" fillId="54" borderId="14" xfId="0" applyNumberFormat="1" applyFont="1" applyFill="1" applyBorder="1" applyAlignment="1">
      <alignment horizontal="center" vertical="center" wrapText="1"/>
    </xf>
    <xf numFmtId="49" fontId="27" fillId="54" borderId="12" xfId="0" applyNumberFormat="1" applyFont="1" applyFill="1" applyBorder="1" applyAlignment="1">
      <alignment horizontal="right" vertical="center" wrapText="1"/>
    </xf>
    <xf numFmtId="49" fontId="27" fillId="53" borderId="13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50" fillId="0" borderId="0" xfId="0" applyFont="1" applyAlignment="1">
      <alignment/>
    </xf>
    <xf numFmtId="0" fontId="44" fillId="53" borderId="15" xfId="0" applyFont="1" applyFill="1" applyBorder="1" applyAlignment="1">
      <alignment horizontal="justify" vertical="top" wrapText="1"/>
    </xf>
    <xf numFmtId="49" fontId="37" fillId="54" borderId="13" xfId="0" applyNumberFormat="1" applyFont="1" applyFill="1" applyBorder="1" applyAlignment="1">
      <alignment horizontal="left" vertical="center" wrapText="1"/>
    </xf>
    <xf numFmtId="3" fontId="37" fillId="51" borderId="14" xfId="0" applyNumberFormat="1" applyFont="1" applyFill="1" applyBorder="1" applyAlignment="1">
      <alignment vertical="center" wrapText="1"/>
    </xf>
    <xf numFmtId="3" fontId="37" fillId="52" borderId="14" xfId="0" applyNumberFormat="1" applyFont="1" applyFill="1" applyBorder="1" applyAlignment="1">
      <alignment vertical="center" wrapText="1"/>
    </xf>
    <xf numFmtId="3" fontId="37" fillId="0" borderId="14" xfId="0" applyNumberFormat="1" applyFont="1" applyBorder="1" applyAlignment="1">
      <alignment vertical="center" wrapText="1"/>
    </xf>
    <xf numFmtId="1" fontId="50" fillId="51" borderId="14" xfId="0" applyNumberFormat="1" applyFont="1" applyFill="1" applyBorder="1" applyAlignment="1">
      <alignment vertical="center"/>
    </xf>
    <xf numFmtId="173" fontId="27" fillId="29" borderId="14" xfId="0" applyNumberFormat="1" applyFont="1" applyFill="1" applyBorder="1" applyAlignment="1">
      <alignment vertical="center" wrapText="1"/>
    </xf>
    <xf numFmtId="173" fontId="27" fillId="10" borderId="14" xfId="0" applyNumberFormat="1" applyFont="1" applyFill="1" applyBorder="1" applyAlignment="1">
      <alignment vertical="center" wrapText="1"/>
    </xf>
    <xf numFmtId="173" fontId="27" fillId="8" borderId="14" xfId="0" applyNumberFormat="1" applyFont="1" applyFill="1" applyBorder="1" applyAlignment="1">
      <alignment vertical="center" wrapText="1"/>
    </xf>
    <xf numFmtId="173" fontId="37" fillId="25" borderId="14" xfId="0" applyNumberFormat="1" applyFont="1" applyFill="1" applyBorder="1" applyAlignment="1">
      <alignment vertical="center" wrapText="1"/>
    </xf>
    <xf numFmtId="173" fontId="37" fillId="4" borderId="14" xfId="0" applyNumberFormat="1" applyFont="1" applyFill="1" applyBorder="1" applyAlignment="1">
      <alignment vertical="center" wrapText="1"/>
    </xf>
    <xf numFmtId="3" fontId="27" fillId="50" borderId="14" xfId="0" applyNumberFormat="1" applyFont="1" applyFill="1" applyBorder="1" applyAlignment="1">
      <alignment vertical="center" wrapText="1"/>
    </xf>
    <xf numFmtId="3" fontId="44" fillId="51" borderId="14" xfId="82" applyNumberFormat="1" applyFont="1" applyFill="1" applyBorder="1" applyAlignment="1">
      <alignment horizontal="right" vertical="center" wrapText="1"/>
      <protection/>
    </xf>
    <xf numFmtId="3" fontId="31" fillId="51" borderId="14" xfId="82" applyNumberFormat="1" applyFont="1" applyFill="1" applyBorder="1" applyAlignment="1">
      <alignment horizontal="right" vertical="center" wrapText="1"/>
      <protection/>
    </xf>
    <xf numFmtId="3" fontId="31" fillId="0" borderId="14" xfId="82" applyNumberFormat="1" applyFont="1" applyFill="1" applyBorder="1" applyAlignment="1">
      <alignment horizontal="right" vertical="center" wrapText="1"/>
      <protection/>
    </xf>
    <xf numFmtId="3" fontId="44" fillId="49" borderId="14" xfId="82" applyNumberFormat="1" applyFont="1" applyFill="1" applyBorder="1" applyAlignment="1">
      <alignment horizontal="right" vertical="center" wrapText="1"/>
      <protection/>
    </xf>
    <xf numFmtId="3" fontId="27" fillId="52" borderId="14" xfId="0" applyNumberFormat="1" applyFont="1" applyFill="1" applyBorder="1" applyAlignment="1">
      <alignment horizontal="right" vertical="center" wrapText="1"/>
    </xf>
    <xf numFmtId="173" fontId="31" fillId="25" borderId="14" xfId="82" applyNumberFormat="1" applyFont="1" applyFill="1" applyBorder="1" applyAlignment="1">
      <alignment horizontal="right" vertical="center" wrapText="1"/>
      <protection/>
    </xf>
    <xf numFmtId="173" fontId="31" fillId="4" borderId="14" xfId="82" applyNumberFormat="1" applyFont="1" applyFill="1" applyBorder="1" applyAlignment="1">
      <alignment horizontal="right" vertical="center" wrapText="1"/>
      <protection/>
    </xf>
    <xf numFmtId="3" fontId="37" fillId="52" borderId="23" xfId="0" applyNumberFormat="1" applyFont="1" applyFill="1" applyBorder="1" applyAlignment="1">
      <alignment horizontal="right" vertical="center" wrapText="1"/>
    </xf>
    <xf numFmtId="3" fontId="37" fillId="36" borderId="23" xfId="0" applyNumberFormat="1" applyFont="1" applyFill="1" applyBorder="1" applyAlignment="1">
      <alignment horizontal="right" vertical="center" wrapText="1"/>
    </xf>
    <xf numFmtId="3" fontId="44" fillId="53" borderId="14" xfId="82" applyNumberFormat="1" applyFont="1" applyFill="1" applyBorder="1" applyAlignment="1">
      <alignment horizontal="right" vertical="center" wrapText="1"/>
      <protection/>
    </xf>
    <xf numFmtId="3" fontId="27" fillId="36" borderId="23" xfId="0" applyNumberFormat="1" applyFont="1" applyFill="1" applyBorder="1" applyAlignment="1">
      <alignment horizontal="right" vertical="center" wrapText="1"/>
    </xf>
    <xf numFmtId="3" fontId="27" fillId="36" borderId="14" xfId="0" applyNumberFormat="1" applyFont="1" applyFill="1" applyBorder="1" applyAlignment="1">
      <alignment horizontal="right" vertical="center" wrapText="1"/>
    </xf>
    <xf numFmtId="173" fontId="44" fillId="34" borderId="14" xfId="70" applyNumberFormat="1" applyFont="1" applyFill="1" applyBorder="1" applyAlignment="1">
      <alignment horizontal="right" vertical="center" wrapText="1"/>
      <protection/>
    </xf>
    <xf numFmtId="173" fontId="27" fillId="51" borderId="14" xfId="0" applyNumberFormat="1" applyFont="1" applyFill="1" applyBorder="1" applyAlignment="1">
      <alignment horizontal="right" vertical="center" wrapText="1"/>
    </xf>
    <xf numFmtId="173" fontId="37" fillId="51" borderId="14" xfId="0" applyNumberFormat="1" applyFont="1" applyFill="1" applyBorder="1" applyAlignment="1">
      <alignment horizontal="right" vertical="center" wrapText="1"/>
    </xf>
    <xf numFmtId="173" fontId="44" fillId="8" borderId="14" xfId="82" applyNumberFormat="1" applyFont="1" applyFill="1" applyBorder="1" applyAlignment="1">
      <alignment horizontal="right" vertical="center" wrapText="1"/>
      <protection/>
    </xf>
    <xf numFmtId="173" fontId="31" fillId="25" borderId="14" xfId="72" applyNumberFormat="1" applyFont="1" applyFill="1" applyBorder="1" applyAlignment="1">
      <alignment horizontal="right" vertical="center" wrapText="1"/>
      <protection/>
    </xf>
    <xf numFmtId="173" fontId="31" fillId="0" borderId="14" xfId="72" applyNumberFormat="1" applyFont="1" applyFill="1" applyBorder="1" applyAlignment="1">
      <alignment horizontal="right" vertical="center" wrapText="1"/>
      <protection/>
    </xf>
    <xf numFmtId="1" fontId="51" fillId="47" borderId="14" xfId="0" applyNumberFormat="1" applyFont="1" applyFill="1" applyBorder="1" applyAlignment="1">
      <alignment horizontal="right" vertical="center"/>
    </xf>
    <xf numFmtId="1" fontId="51" fillId="45" borderId="14" xfId="0" applyNumberFormat="1" applyFont="1" applyFill="1" applyBorder="1" applyAlignment="1">
      <alignment horizontal="right" vertical="center"/>
    </xf>
    <xf numFmtId="1" fontId="50" fillId="28" borderId="14" xfId="0" applyNumberFormat="1" applyFont="1" applyFill="1" applyBorder="1" applyAlignment="1">
      <alignment horizontal="right" vertical="center"/>
    </xf>
    <xf numFmtId="3" fontId="27" fillId="54" borderId="14" xfId="0" applyNumberFormat="1" applyFont="1" applyFill="1" applyBorder="1" applyAlignment="1">
      <alignment horizontal="right" vertical="center" wrapText="1"/>
    </xf>
    <xf numFmtId="173" fontId="37" fillId="27" borderId="11" xfId="0" applyNumberFormat="1" applyFont="1" applyFill="1" applyBorder="1" applyAlignment="1">
      <alignment vertical="center" wrapText="1"/>
    </xf>
    <xf numFmtId="0" fontId="34" fillId="0" borderId="14" xfId="66" applyFont="1" applyBorder="1">
      <alignment/>
      <protection/>
    </xf>
    <xf numFmtId="49" fontId="26" fillId="10" borderId="14" xfId="0" applyNumberFormat="1" applyFont="1" applyFill="1" applyBorder="1" applyAlignment="1">
      <alignment vertical="top" wrapText="1"/>
    </xf>
    <xf numFmtId="49" fontId="24" fillId="30" borderId="14" xfId="0" applyNumberFormat="1" applyFont="1" applyFill="1" applyBorder="1" applyAlignment="1">
      <alignment vertical="top" wrapText="1"/>
    </xf>
    <xf numFmtId="49" fontId="24" fillId="0" borderId="14" xfId="0" applyNumberFormat="1" applyFont="1" applyBorder="1" applyAlignment="1">
      <alignment vertical="top" wrapText="1"/>
    </xf>
    <xf numFmtId="2" fontId="24" fillId="4" borderId="14" xfId="0" applyNumberFormat="1" applyFont="1" applyFill="1" applyBorder="1" applyAlignment="1">
      <alignment wrapText="1"/>
    </xf>
    <xf numFmtId="49" fontId="24" fillId="0" borderId="14" xfId="0" applyNumberFormat="1" applyFont="1" applyBorder="1" applyAlignment="1">
      <alignment wrapText="1"/>
    </xf>
    <xf numFmtId="49" fontId="24" fillId="30" borderId="14" xfId="0" applyNumberFormat="1" applyFont="1" applyFill="1" applyBorder="1" applyAlignment="1">
      <alignment wrapText="1"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70" applyFont="1" applyFill="1" applyAlignment="1">
      <alignment vertical="top"/>
      <protection/>
    </xf>
    <xf numFmtId="0" fontId="38" fillId="0" borderId="0" xfId="65" applyFont="1">
      <alignment/>
      <protection/>
    </xf>
    <xf numFmtId="3" fontId="37" fillId="35" borderId="14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1" fillId="55" borderId="15" xfId="0" applyFont="1" applyFill="1" applyBorder="1" applyAlignment="1">
      <alignment/>
    </xf>
    <xf numFmtId="49" fontId="51" fillId="55" borderId="12" xfId="0" applyNumberFormat="1" applyFont="1" applyFill="1" applyBorder="1" applyAlignment="1">
      <alignment horizontal="center" vertical="center"/>
    </xf>
    <xf numFmtId="49" fontId="51" fillId="55" borderId="21" xfId="0" applyNumberFormat="1" applyFont="1" applyFill="1" applyBorder="1" applyAlignment="1">
      <alignment horizontal="center" vertical="center"/>
    </xf>
    <xf numFmtId="49" fontId="51" fillId="55" borderId="13" xfId="0" applyNumberFormat="1" applyFont="1" applyFill="1" applyBorder="1" applyAlignment="1">
      <alignment horizontal="center" vertical="center"/>
    </xf>
    <xf numFmtId="49" fontId="51" fillId="55" borderId="16" xfId="0" applyNumberFormat="1" applyFont="1" applyFill="1" applyBorder="1" applyAlignment="1">
      <alignment horizontal="center" vertical="center"/>
    </xf>
    <xf numFmtId="0" fontId="51" fillId="45" borderId="15" xfId="0" applyFont="1" applyFill="1" applyBorder="1" applyAlignment="1">
      <alignment horizontal="left" vertical="top" wrapText="1"/>
    </xf>
    <xf numFmtId="49" fontId="51" fillId="45" borderId="15" xfId="0" applyNumberFormat="1" applyFont="1" applyFill="1" applyBorder="1" applyAlignment="1">
      <alignment horizontal="right" vertical="center"/>
    </xf>
    <xf numFmtId="49" fontId="51" fillId="45" borderId="33" xfId="0" applyNumberFormat="1" applyFont="1" applyFill="1" applyBorder="1" applyAlignment="1">
      <alignment horizontal="right" vertical="center"/>
    </xf>
    <xf numFmtId="49" fontId="51" fillId="45" borderId="16" xfId="0" applyNumberFormat="1" applyFont="1" applyFill="1" applyBorder="1" applyAlignment="1">
      <alignment horizontal="left" vertical="center"/>
    </xf>
    <xf numFmtId="49" fontId="51" fillId="45" borderId="25" xfId="0" applyNumberFormat="1" applyFont="1" applyFill="1" applyBorder="1" applyAlignment="1">
      <alignment horizontal="center" vertical="center"/>
    </xf>
    <xf numFmtId="0" fontId="31" fillId="56" borderId="14" xfId="0" applyFont="1" applyFill="1" applyBorder="1" applyAlignment="1">
      <alignment horizontal="left" vertical="top" wrapText="1"/>
    </xf>
    <xf numFmtId="49" fontId="31" fillId="56" borderId="15" xfId="0" applyNumberFormat="1" applyFont="1" applyFill="1" applyBorder="1" applyAlignment="1">
      <alignment horizontal="right" vertical="center"/>
    </xf>
    <xf numFmtId="49" fontId="31" fillId="56" borderId="33" xfId="0" applyNumberFormat="1" applyFont="1" applyFill="1" applyBorder="1" applyAlignment="1">
      <alignment horizontal="left" vertical="center"/>
    </xf>
    <xf numFmtId="49" fontId="31" fillId="56" borderId="16" xfId="0" applyNumberFormat="1" applyFont="1" applyFill="1" applyBorder="1" applyAlignment="1">
      <alignment horizontal="left" vertical="center"/>
    </xf>
    <xf numFmtId="49" fontId="31" fillId="56" borderId="14" xfId="0" applyNumberFormat="1" applyFont="1" applyFill="1" applyBorder="1" applyAlignment="1">
      <alignment horizontal="center" vertical="center"/>
    </xf>
    <xf numFmtId="0" fontId="31" fillId="51" borderId="14" xfId="0" applyFont="1" applyFill="1" applyBorder="1" applyAlignment="1">
      <alignment horizontal="left" vertical="top" wrapText="1"/>
    </xf>
    <xf numFmtId="49" fontId="31" fillId="51" borderId="15" xfId="0" applyNumberFormat="1" applyFont="1" applyFill="1" applyBorder="1" applyAlignment="1">
      <alignment horizontal="right" vertical="center"/>
    </xf>
    <xf numFmtId="49" fontId="31" fillId="51" borderId="33" xfId="0" applyNumberFormat="1" applyFont="1" applyFill="1" applyBorder="1" applyAlignment="1">
      <alignment horizontal="right" vertical="center"/>
    </xf>
    <xf numFmtId="49" fontId="31" fillId="51" borderId="16" xfId="0" applyNumberFormat="1" applyFont="1" applyFill="1" applyBorder="1" applyAlignment="1">
      <alignment horizontal="left" vertical="center"/>
    </xf>
    <xf numFmtId="49" fontId="31" fillId="51" borderId="23" xfId="0" applyNumberFormat="1" applyFont="1" applyFill="1" applyBorder="1" applyAlignment="1">
      <alignment horizontal="center" vertical="center"/>
    </xf>
    <xf numFmtId="49" fontId="50" fillId="49" borderId="15" xfId="0" applyNumberFormat="1" applyFont="1" applyFill="1" applyBorder="1" applyAlignment="1">
      <alignment horizontal="right" vertical="center"/>
    </xf>
    <xf numFmtId="49" fontId="50" fillId="49" borderId="33" xfId="0" applyNumberFormat="1" applyFont="1" applyFill="1" applyBorder="1" applyAlignment="1">
      <alignment horizontal="right" vertical="center"/>
    </xf>
    <xf numFmtId="49" fontId="50" fillId="49" borderId="16" xfId="0" applyNumberFormat="1" applyFont="1" applyFill="1" applyBorder="1" applyAlignment="1">
      <alignment horizontal="left" vertical="center"/>
    </xf>
    <xf numFmtId="49" fontId="50" fillId="49" borderId="23" xfId="0" applyNumberFormat="1" applyFont="1" applyFill="1" applyBorder="1" applyAlignment="1">
      <alignment horizontal="center" vertical="center"/>
    </xf>
    <xf numFmtId="49" fontId="50" fillId="49" borderId="15" xfId="0" applyNumberFormat="1" applyFont="1" applyFill="1" applyBorder="1" applyAlignment="1">
      <alignment horizontal="left" vertical="center"/>
    </xf>
    <xf numFmtId="49" fontId="50" fillId="49" borderId="33" xfId="0" applyNumberFormat="1" applyFont="1" applyFill="1" applyBorder="1" applyAlignment="1">
      <alignment horizontal="left" vertical="center"/>
    </xf>
    <xf numFmtId="49" fontId="50" fillId="49" borderId="14" xfId="0" applyNumberFormat="1" applyFont="1" applyFill="1" applyBorder="1" applyAlignment="1">
      <alignment horizontal="center" vertical="center"/>
    </xf>
    <xf numFmtId="0" fontId="50" fillId="56" borderId="14" xfId="0" applyFont="1" applyFill="1" applyBorder="1" applyAlignment="1">
      <alignment horizontal="left" vertical="top" wrapText="1"/>
    </xf>
    <xf numFmtId="49" fontId="50" fillId="56" borderId="15" xfId="0" applyNumberFormat="1" applyFont="1" applyFill="1" applyBorder="1" applyAlignment="1">
      <alignment horizontal="left" vertical="center"/>
    </xf>
    <xf numFmtId="49" fontId="50" fillId="56" borderId="33" xfId="0" applyNumberFormat="1" applyFont="1" applyFill="1" applyBorder="1" applyAlignment="1">
      <alignment horizontal="right" vertical="center"/>
    </xf>
    <xf numFmtId="49" fontId="50" fillId="56" borderId="16" xfId="0" applyNumberFormat="1" applyFont="1" applyFill="1" applyBorder="1" applyAlignment="1">
      <alignment horizontal="left" vertical="center"/>
    </xf>
    <xf numFmtId="49" fontId="50" fillId="56" borderId="23" xfId="0" applyNumberFormat="1" applyFont="1" applyFill="1" applyBorder="1" applyAlignment="1">
      <alignment horizontal="center" vertical="center"/>
    </xf>
    <xf numFmtId="0" fontId="50" fillId="51" borderId="14" xfId="0" applyFont="1" applyFill="1" applyBorder="1" applyAlignment="1">
      <alignment horizontal="left" vertical="top" wrapText="1"/>
    </xf>
    <xf numFmtId="49" fontId="50" fillId="51" borderId="15" xfId="0" applyNumberFormat="1" applyFont="1" applyFill="1" applyBorder="1" applyAlignment="1">
      <alignment horizontal="right" vertical="center"/>
    </xf>
    <xf numFmtId="49" fontId="50" fillId="51" borderId="33" xfId="0" applyNumberFormat="1" applyFont="1" applyFill="1" applyBorder="1" applyAlignment="1">
      <alignment horizontal="right" vertical="center"/>
    </xf>
    <xf numFmtId="49" fontId="50" fillId="51" borderId="16" xfId="0" applyNumberFormat="1" applyFont="1" applyFill="1" applyBorder="1" applyAlignment="1">
      <alignment horizontal="left" vertical="center"/>
    </xf>
    <xf numFmtId="49" fontId="50" fillId="51" borderId="23" xfId="0" applyNumberFormat="1" applyFont="1" applyFill="1" applyBorder="1" applyAlignment="1">
      <alignment horizontal="center" vertical="center"/>
    </xf>
    <xf numFmtId="0" fontId="50" fillId="56" borderId="14" xfId="0" applyFont="1" applyFill="1" applyBorder="1" applyAlignment="1">
      <alignment vertical="center" wrapText="1"/>
    </xf>
    <xf numFmtId="0" fontId="50" fillId="56" borderId="15" xfId="0" applyFont="1" applyFill="1" applyBorder="1" applyAlignment="1">
      <alignment horizontal="left" vertical="center" wrapText="1"/>
    </xf>
    <xf numFmtId="0" fontId="50" fillId="56" borderId="33" xfId="0" applyFont="1" applyFill="1" applyBorder="1" applyAlignment="1">
      <alignment horizontal="left" vertical="center" wrapText="1"/>
    </xf>
    <xf numFmtId="0" fontId="50" fillId="56" borderId="14" xfId="0" applyFont="1" applyFill="1" applyBorder="1" applyAlignment="1">
      <alignment horizontal="center" vertical="center" wrapText="1"/>
    </xf>
    <xf numFmtId="0" fontId="50" fillId="51" borderId="14" xfId="0" applyFont="1" applyFill="1" applyBorder="1" applyAlignment="1">
      <alignment vertical="center" wrapText="1"/>
    </xf>
    <xf numFmtId="0" fontId="50" fillId="51" borderId="19" xfId="0" applyFont="1" applyFill="1" applyBorder="1" applyAlignment="1">
      <alignment horizontal="right" vertical="center" wrapText="1"/>
    </xf>
    <xf numFmtId="0" fontId="50" fillId="51" borderId="17" xfId="0" applyFont="1" applyFill="1" applyBorder="1" applyAlignment="1">
      <alignment horizontal="right" vertical="center" wrapText="1"/>
    </xf>
    <xf numFmtId="49" fontId="50" fillId="51" borderId="25" xfId="0" applyNumberFormat="1" applyFont="1" applyFill="1" applyBorder="1" applyAlignment="1">
      <alignment horizontal="left" vertical="center"/>
    </xf>
    <xf numFmtId="0" fontId="50" fillId="51" borderId="14" xfId="0" applyFont="1" applyFill="1" applyBorder="1" applyAlignment="1">
      <alignment horizontal="center" vertical="center" wrapText="1"/>
    </xf>
    <xf numFmtId="0" fontId="50" fillId="49" borderId="14" xfId="0" applyFont="1" applyFill="1" applyBorder="1" applyAlignment="1">
      <alignment vertical="top" wrapText="1"/>
    </xf>
    <xf numFmtId="0" fontId="50" fillId="49" borderId="19" xfId="0" applyFont="1" applyFill="1" applyBorder="1" applyAlignment="1">
      <alignment horizontal="right" vertical="center"/>
    </xf>
    <xf numFmtId="0" fontId="50" fillId="49" borderId="17" xfId="0" applyFont="1" applyFill="1" applyBorder="1" applyAlignment="1">
      <alignment horizontal="right" vertical="center"/>
    </xf>
    <xf numFmtId="49" fontId="50" fillId="49" borderId="25" xfId="0" applyNumberFormat="1" applyFont="1" applyFill="1" applyBorder="1" applyAlignment="1">
      <alignment horizontal="left" vertical="center"/>
    </xf>
    <xf numFmtId="0" fontId="50" fillId="49" borderId="14" xfId="0" applyFont="1" applyFill="1" applyBorder="1" applyAlignment="1">
      <alignment horizontal="center" vertical="center" wrapText="1"/>
    </xf>
    <xf numFmtId="0" fontId="50" fillId="49" borderId="14" xfId="0" applyFont="1" applyFill="1" applyBorder="1" applyAlignment="1">
      <alignment vertical="center" wrapText="1"/>
    </xf>
    <xf numFmtId="0" fontId="50" fillId="49" borderId="19" xfId="0" applyFont="1" applyFill="1" applyBorder="1" applyAlignment="1">
      <alignment horizontal="left" vertical="center" wrapText="1"/>
    </xf>
    <xf numFmtId="0" fontId="50" fillId="49" borderId="17" xfId="0" applyFont="1" applyFill="1" applyBorder="1" applyAlignment="1">
      <alignment horizontal="left" vertical="center" wrapText="1"/>
    </xf>
    <xf numFmtId="49" fontId="50" fillId="49" borderId="16" xfId="0" applyNumberFormat="1" applyFont="1" applyFill="1" applyBorder="1" applyAlignment="1">
      <alignment horizontal="left" vertical="center" wrapText="1"/>
    </xf>
    <xf numFmtId="0" fontId="50" fillId="56" borderId="14" xfId="0" applyFont="1" applyFill="1" applyBorder="1" applyAlignment="1">
      <alignment vertical="top" wrapText="1"/>
    </xf>
    <xf numFmtId="49" fontId="50" fillId="56" borderId="15" xfId="0" applyNumberFormat="1" applyFont="1" applyFill="1" applyBorder="1" applyAlignment="1">
      <alignment horizontal="right" vertical="center" wrapText="1"/>
    </xf>
    <xf numFmtId="49" fontId="50" fillId="56" borderId="33" xfId="0" applyNumberFormat="1" applyFont="1" applyFill="1" applyBorder="1" applyAlignment="1">
      <alignment horizontal="right" vertical="center" wrapText="1"/>
    </xf>
    <xf numFmtId="49" fontId="50" fillId="56" borderId="16" xfId="0" applyNumberFormat="1" applyFont="1" applyFill="1" applyBorder="1" applyAlignment="1">
      <alignment horizontal="left" vertical="center" wrapText="1"/>
    </xf>
    <xf numFmtId="0" fontId="50" fillId="51" borderId="14" xfId="0" applyFont="1" applyFill="1" applyBorder="1" applyAlignment="1">
      <alignment vertical="top" wrapText="1"/>
    </xf>
    <xf numFmtId="49" fontId="50" fillId="51" borderId="15" xfId="0" applyNumberFormat="1" applyFont="1" applyFill="1" applyBorder="1" applyAlignment="1">
      <alignment horizontal="left" vertical="center" wrapText="1"/>
    </xf>
    <xf numFmtId="49" fontId="50" fillId="51" borderId="33" xfId="0" applyNumberFormat="1" applyFont="1" applyFill="1" applyBorder="1" applyAlignment="1">
      <alignment horizontal="left" vertical="center" wrapText="1"/>
    </xf>
    <xf numFmtId="49" fontId="50" fillId="51" borderId="16" xfId="0" applyNumberFormat="1" applyFont="1" applyFill="1" applyBorder="1" applyAlignment="1">
      <alignment horizontal="left" vertical="center" wrapText="1"/>
    </xf>
    <xf numFmtId="49" fontId="50" fillId="49" borderId="15" xfId="0" applyNumberFormat="1" applyFont="1" applyFill="1" applyBorder="1" applyAlignment="1">
      <alignment horizontal="left" vertical="center" wrapText="1"/>
    </xf>
    <xf numFmtId="49" fontId="50" fillId="49" borderId="33" xfId="0" applyNumberFormat="1" applyFont="1" applyFill="1" applyBorder="1" applyAlignment="1">
      <alignment horizontal="left" vertical="center" wrapText="1"/>
    </xf>
    <xf numFmtId="49" fontId="50" fillId="51" borderId="15" xfId="0" applyNumberFormat="1" applyFont="1" applyFill="1" applyBorder="1" applyAlignment="1">
      <alignment horizontal="right" vertical="center" wrapText="1"/>
    </xf>
    <xf numFmtId="49" fontId="50" fillId="51" borderId="33" xfId="0" applyNumberFormat="1" applyFont="1" applyFill="1" applyBorder="1" applyAlignment="1">
      <alignment horizontal="right" vertical="center" wrapText="1"/>
    </xf>
    <xf numFmtId="49" fontId="51" fillId="45" borderId="15" xfId="0" applyNumberFormat="1" applyFont="1" applyFill="1" applyBorder="1" applyAlignment="1">
      <alignment horizontal="right" vertical="center" wrapText="1"/>
    </xf>
    <xf numFmtId="49" fontId="51" fillId="45" borderId="33" xfId="0" applyNumberFormat="1" applyFont="1" applyFill="1" applyBorder="1" applyAlignment="1">
      <alignment horizontal="right" vertical="center" wrapText="1"/>
    </xf>
    <xf numFmtId="49" fontId="51" fillId="45" borderId="16" xfId="0" applyNumberFormat="1" applyFont="1" applyFill="1" applyBorder="1" applyAlignment="1">
      <alignment horizontal="left" vertical="center" wrapText="1"/>
    </xf>
    <xf numFmtId="0" fontId="51" fillId="45" borderId="14" xfId="0" applyFont="1" applyFill="1" applyBorder="1" applyAlignment="1">
      <alignment horizontal="center" vertical="center" wrapText="1"/>
    </xf>
    <xf numFmtId="49" fontId="50" fillId="49" borderId="15" xfId="0" applyNumberFormat="1" applyFont="1" applyFill="1" applyBorder="1" applyAlignment="1">
      <alignment horizontal="right" vertical="center" wrapText="1"/>
    </xf>
    <xf numFmtId="49" fontId="50" fillId="49" borderId="33" xfId="0" applyNumberFormat="1" applyFont="1" applyFill="1" applyBorder="1" applyAlignment="1">
      <alignment horizontal="right" vertical="center" wrapText="1"/>
    </xf>
    <xf numFmtId="0" fontId="51" fillId="45" borderId="14" xfId="0" applyFont="1" applyFill="1" applyBorder="1" applyAlignment="1">
      <alignment vertical="center" wrapText="1"/>
    </xf>
    <xf numFmtId="0" fontId="50" fillId="49" borderId="14" xfId="0" applyFont="1" applyFill="1" applyBorder="1" applyAlignment="1">
      <alignment wrapText="1"/>
    </xf>
    <xf numFmtId="49" fontId="51" fillId="45" borderId="14" xfId="0" applyNumberFormat="1" applyFont="1" applyFill="1" applyBorder="1" applyAlignment="1">
      <alignment horizontal="center" vertical="center" wrapText="1"/>
    </xf>
    <xf numFmtId="49" fontId="50" fillId="56" borderId="14" xfId="0" applyNumberFormat="1" applyFont="1" applyFill="1" applyBorder="1" applyAlignment="1">
      <alignment horizontal="center" vertical="center" wrapText="1"/>
    </xf>
    <xf numFmtId="49" fontId="50" fillId="51" borderId="14" xfId="0" applyNumberFormat="1" applyFont="1" applyFill="1" applyBorder="1" applyAlignment="1">
      <alignment horizontal="center" vertical="center" wrapText="1"/>
    </xf>
    <xf numFmtId="49" fontId="50" fillId="49" borderId="14" xfId="0" applyNumberFormat="1" applyFont="1" applyFill="1" applyBorder="1" applyAlignment="1">
      <alignment horizontal="center" vertical="center" wrapText="1"/>
    </xf>
    <xf numFmtId="0" fontId="52" fillId="56" borderId="14" xfId="0" applyFont="1" applyFill="1" applyBorder="1" applyAlignment="1">
      <alignment horizontal="left" wrapText="1"/>
    </xf>
    <xf numFmtId="0" fontId="52" fillId="51" borderId="23" xfId="0" applyFont="1" applyFill="1" applyBorder="1" applyAlignment="1">
      <alignment horizontal="left" wrapText="1"/>
    </xf>
    <xf numFmtId="0" fontId="52" fillId="49" borderId="23" xfId="0" applyFont="1" applyFill="1" applyBorder="1" applyAlignment="1">
      <alignment horizontal="left" vertical="top" wrapText="1"/>
    </xf>
    <xf numFmtId="0" fontId="52" fillId="0" borderId="23" xfId="0" applyFont="1" applyFill="1" applyBorder="1" applyAlignment="1">
      <alignment horizontal="left" vertical="top" wrapText="1"/>
    </xf>
    <xf numFmtId="0" fontId="51" fillId="45" borderId="23" xfId="0" applyFont="1" applyFill="1" applyBorder="1" applyAlignment="1">
      <alignment horizontal="left" vertical="top" wrapText="1"/>
    </xf>
    <xf numFmtId="49" fontId="51" fillId="45" borderId="15" xfId="0" applyNumberFormat="1" applyFont="1" applyFill="1" applyBorder="1" applyAlignment="1">
      <alignment horizontal="left" vertical="center"/>
    </xf>
    <xf numFmtId="49" fontId="51" fillId="45" borderId="14" xfId="0" applyNumberFormat="1" applyFont="1" applyFill="1" applyBorder="1" applyAlignment="1">
      <alignment horizontal="center" vertical="center"/>
    </xf>
    <xf numFmtId="0" fontId="52" fillId="51" borderId="14" xfId="0" applyFont="1" applyFill="1" applyBorder="1" applyAlignment="1">
      <alignment horizontal="left" wrapText="1"/>
    </xf>
    <xf numFmtId="0" fontId="52" fillId="49" borderId="14" xfId="0" applyFont="1" applyFill="1" applyBorder="1" applyAlignment="1">
      <alignment horizontal="left" vertical="top" wrapText="1"/>
    </xf>
    <xf numFmtId="49" fontId="50" fillId="56" borderId="23" xfId="0" applyNumberFormat="1" applyFont="1" applyFill="1" applyBorder="1" applyAlignment="1">
      <alignment horizontal="center" vertical="center" wrapText="1"/>
    </xf>
    <xf numFmtId="0" fontId="50" fillId="57" borderId="14" xfId="0" applyFont="1" applyFill="1" applyBorder="1" applyAlignment="1">
      <alignment horizontal="left" vertical="top" wrapText="1"/>
    </xf>
    <xf numFmtId="49" fontId="50" fillId="57" borderId="15" xfId="0" applyNumberFormat="1" applyFont="1" applyFill="1" applyBorder="1" applyAlignment="1">
      <alignment horizontal="right" vertical="center" wrapText="1"/>
    </xf>
    <xf numFmtId="49" fontId="50" fillId="57" borderId="33" xfId="0" applyNumberFormat="1" applyFont="1" applyFill="1" applyBorder="1" applyAlignment="1">
      <alignment horizontal="right" vertical="center" wrapText="1"/>
    </xf>
    <xf numFmtId="49" fontId="50" fillId="57" borderId="16" xfId="0" applyNumberFormat="1" applyFont="1" applyFill="1" applyBorder="1" applyAlignment="1">
      <alignment horizontal="left" vertical="center" wrapText="1"/>
    </xf>
    <xf numFmtId="49" fontId="50" fillId="57" borderId="23" xfId="0" applyNumberFormat="1" applyFont="1" applyFill="1" applyBorder="1" applyAlignment="1">
      <alignment horizontal="center" vertical="center" wrapText="1"/>
    </xf>
    <xf numFmtId="0" fontId="50" fillId="58" borderId="15" xfId="0" applyFont="1" applyFill="1" applyBorder="1" applyAlignment="1">
      <alignment horizontal="left" vertical="top" wrapText="1"/>
    </xf>
    <xf numFmtId="49" fontId="50" fillId="58" borderId="15" xfId="0" applyNumberFormat="1" applyFont="1" applyFill="1" applyBorder="1" applyAlignment="1">
      <alignment horizontal="right" vertical="center" wrapText="1"/>
    </xf>
    <xf numFmtId="49" fontId="50" fillId="58" borderId="33" xfId="0" applyNumberFormat="1" applyFont="1" applyFill="1" applyBorder="1" applyAlignment="1">
      <alignment horizontal="right" vertical="center" wrapText="1"/>
    </xf>
    <xf numFmtId="49" fontId="50" fillId="58" borderId="16" xfId="0" applyNumberFormat="1" applyFont="1" applyFill="1" applyBorder="1" applyAlignment="1">
      <alignment horizontal="left" vertical="center" wrapText="1"/>
    </xf>
    <xf numFmtId="49" fontId="50" fillId="58" borderId="23" xfId="0" applyNumberFormat="1" applyFont="1" applyFill="1" applyBorder="1" applyAlignment="1">
      <alignment horizontal="center" vertical="center" wrapText="1"/>
    </xf>
    <xf numFmtId="49" fontId="50" fillId="51" borderId="23" xfId="0" applyNumberFormat="1" applyFont="1" applyFill="1" applyBorder="1" applyAlignment="1">
      <alignment horizontal="center" vertical="center" wrapText="1"/>
    </xf>
    <xf numFmtId="0" fontId="50" fillId="49" borderId="15" xfId="0" applyFont="1" applyFill="1" applyBorder="1" applyAlignment="1">
      <alignment horizontal="left" vertical="top" wrapText="1"/>
    </xf>
    <xf numFmtId="49" fontId="50" fillId="49" borderId="23" xfId="0" applyNumberFormat="1" applyFont="1" applyFill="1" applyBorder="1" applyAlignment="1">
      <alignment horizontal="center" vertical="center" wrapText="1"/>
    </xf>
    <xf numFmtId="0" fontId="52" fillId="49" borderId="39" xfId="0" applyFont="1" applyFill="1" applyBorder="1" applyAlignment="1">
      <alignment horizontal="left" vertical="top" wrapText="1"/>
    </xf>
    <xf numFmtId="49" fontId="51" fillId="45" borderId="23" xfId="0" applyNumberFormat="1" applyFont="1" applyFill="1" applyBorder="1" applyAlignment="1">
      <alignment horizontal="center" vertical="center"/>
    </xf>
    <xf numFmtId="49" fontId="50" fillId="56" borderId="15" xfId="0" applyNumberFormat="1" applyFont="1" applyFill="1" applyBorder="1" applyAlignment="1">
      <alignment horizontal="right" vertical="center"/>
    </xf>
    <xf numFmtId="0" fontId="50" fillId="56" borderId="14" xfId="0" applyFont="1" applyFill="1" applyBorder="1" applyAlignment="1">
      <alignment horizontal="justify" vertical="top" wrapText="1"/>
    </xf>
    <xf numFmtId="0" fontId="50" fillId="51" borderId="14" xfId="0" applyFont="1" applyFill="1" applyBorder="1" applyAlignment="1">
      <alignment horizontal="justify" vertical="top" wrapText="1"/>
    </xf>
    <xf numFmtId="0" fontId="50" fillId="49" borderId="14" xfId="0" applyFont="1" applyFill="1" applyBorder="1" applyAlignment="1">
      <alignment horizontal="justify" vertical="top" wrapText="1"/>
    </xf>
    <xf numFmtId="0" fontId="51" fillId="45" borderId="14" xfId="0" applyFont="1" applyFill="1" applyBorder="1" applyAlignment="1">
      <alignment vertical="top" wrapText="1"/>
    </xf>
    <xf numFmtId="0" fontId="50" fillId="59" borderId="14" xfId="0" applyFont="1" applyFill="1" applyBorder="1" applyAlignment="1">
      <alignment horizontal="left" vertical="top" wrapText="1"/>
    </xf>
    <xf numFmtId="49" fontId="50" fillId="59" borderId="15" xfId="0" applyNumberFormat="1" applyFont="1" applyFill="1" applyBorder="1" applyAlignment="1">
      <alignment horizontal="right" vertical="center" wrapText="1"/>
    </xf>
    <xf numFmtId="49" fontId="50" fillId="59" borderId="33" xfId="0" applyNumberFormat="1" applyFont="1" applyFill="1" applyBorder="1" applyAlignment="1">
      <alignment horizontal="right" vertical="center" wrapText="1"/>
    </xf>
    <xf numFmtId="49" fontId="50" fillId="59" borderId="16" xfId="0" applyNumberFormat="1" applyFont="1" applyFill="1" applyBorder="1" applyAlignment="1">
      <alignment horizontal="left" vertical="center" wrapText="1"/>
    </xf>
    <xf numFmtId="49" fontId="50" fillId="59" borderId="14" xfId="0" applyNumberFormat="1" applyFont="1" applyFill="1" applyBorder="1" applyAlignment="1">
      <alignment horizontal="center" vertical="center" wrapText="1"/>
    </xf>
    <xf numFmtId="49" fontId="50" fillId="56" borderId="14" xfId="0" applyNumberFormat="1" applyFont="1" applyFill="1" applyBorder="1" applyAlignment="1">
      <alignment horizontal="center" vertical="center"/>
    </xf>
    <xf numFmtId="49" fontId="50" fillId="51" borderId="14" xfId="0" applyNumberFormat="1" applyFont="1" applyFill="1" applyBorder="1" applyAlignment="1">
      <alignment horizontal="center" vertical="center"/>
    </xf>
    <xf numFmtId="0" fontId="44" fillId="45" borderId="15" xfId="0" applyFont="1" applyFill="1" applyBorder="1" applyAlignment="1">
      <alignment horizontal="justify" vertical="top" wrapText="1"/>
    </xf>
    <xf numFmtId="0" fontId="31" fillId="60" borderId="14" xfId="0" applyFont="1" applyFill="1" applyBorder="1" applyAlignment="1">
      <alignment horizontal="justify" vertical="top" wrapText="1"/>
    </xf>
    <xf numFmtId="49" fontId="50" fillId="60" borderId="15" xfId="0" applyNumberFormat="1" applyFont="1" applyFill="1" applyBorder="1" applyAlignment="1">
      <alignment horizontal="right" vertical="center" wrapText="1"/>
    </xf>
    <xf numFmtId="49" fontId="50" fillId="60" borderId="33" xfId="0" applyNumberFormat="1" applyFont="1" applyFill="1" applyBorder="1" applyAlignment="1">
      <alignment horizontal="right" vertical="center" wrapText="1"/>
    </xf>
    <xf numFmtId="49" fontId="50" fillId="60" borderId="16" xfId="0" applyNumberFormat="1" applyFont="1" applyFill="1" applyBorder="1" applyAlignment="1">
      <alignment horizontal="left" vertical="center" wrapText="1"/>
    </xf>
    <xf numFmtId="49" fontId="50" fillId="60" borderId="14" xfId="0" applyNumberFormat="1" applyFont="1" applyFill="1" applyBorder="1" applyAlignment="1">
      <alignment horizontal="center" vertical="center" wrapText="1"/>
    </xf>
    <xf numFmtId="0" fontId="37" fillId="49" borderId="14" xfId="0" applyFont="1" applyFill="1" applyBorder="1" applyAlignment="1">
      <alignment horizontal="justify" vertical="top" wrapText="1"/>
    </xf>
    <xf numFmtId="0" fontId="47" fillId="0" borderId="0" xfId="66" applyFont="1">
      <alignment/>
      <protection/>
    </xf>
    <xf numFmtId="0" fontId="31" fillId="0" borderId="0" xfId="0" applyFont="1" applyFill="1" applyAlignment="1">
      <alignment/>
    </xf>
    <xf numFmtId="0" fontId="31" fillId="0" borderId="0" xfId="70" applyFont="1" applyFill="1" applyAlignment="1">
      <alignment vertical="top"/>
      <protection/>
    </xf>
    <xf numFmtId="0" fontId="0" fillId="0" borderId="0" xfId="65" applyFill="1">
      <alignment/>
      <protection/>
    </xf>
    <xf numFmtId="3" fontId="37" fillId="28" borderId="14" xfId="65" applyNumberFormat="1" applyFont="1" applyFill="1" applyBorder="1" applyAlignment="1">
      <alignment horizontal="center" vertical="center" wrapText="1"/>
      <protection/>
    </xf>
    <xf numFmtId="0" fontId="37" fillId="0" borderId="0" xfId="65" applyFont="1">
      <alignment/>
      <protection/>
    </xf>
    <xf numFmtId="173" fontId="37" fillId="0" borderId="0" xfId="65" applyNumberFormat="1" applyFont="1">
      <alignment/>
      <protection/>
    </xf>
    <xf numFmtId="173" fontId="38" fillId="0" borderId="0" xfId="65" applyNumberFormat="1" applyFont="1">
      <alignment/>
      <protection/>
    </xf>
    <xf numFmtId="0" fontId="25" fillId="0" borderId="0" xfId="0" applyFont="1" applyBorder="1" applyAlignment="1">
      <alignment horizontal="center" vertical="center"/>
    </xf>
    <xf numFmtId="0" fontId="41" fillId="0" borderId="14" xfId="0" applyFont="1" applyBorder="1" applyAlignment="1">
      <alignment wrapText="1"/>
    </xf>
    <xf numFmtId="0" fontId="22" fillId="0" borderId="0" xfId="0" applyFont="1" applyAlignment="1">
      <alignment wrapText="1"/>
    </xf>
    <xf numFmtId="0" fontId="31" fillId="0" borderId="0" xfId="0" applyFont="1" applyBorder="1" applyAlignment="1">
      <alignment horizontal="right" vertical="center" wrapText="1"/>
    </xf>
    <xf numFmtId="173" fontId="26" fillId="3" borderId="23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 wrapText="1"/>
    </xf>
    <xf numFmtId="49" fontId="24" fillId="30" borderId="14" xfId="0" applyNumberFormat="1" applyFont="1" applyFill="1" applyBorder="1" applyAlignment="1">
      <alignment horizontal="center" vertical="top"/>
    </xf>
    <xf numFmtId="49" fontId="24" fillId="0" borderId="14" xfId="0" applyNumberFormat="1" applyFont="1" applyBorder="1" applyAlignment="1">
      <alignment horizontal="center" vertical="top"/>
    </xf>
    <xf numFmtId="0" fontId="22" fillId="0" borderId="14" xfId="0" applyFont="1" applyBorder="1" applyAlignment="1">
      <alignment wrapText="1"/>
    </xf>
    <xf numFmtId="49" fontId="24" fillId="4" borderId="14" xfId="0" applyNumberFormat="1" applyFont="1" applyFill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49" fontId="24" fillId="30" borderId="14" xfId="0" applyNumberFormat="1" applyFont="1" applyFill="1" applyBorder="1" applyAlignment="1">
      <alignment horizontal="center"/>
    </xf>
    <xf numFmtId="0" fontId="22" fillId="0" borderId="14" xfId="67" applyFont="1" applyBorder="1" applyAlignment="1">
      <alignment horizontal="center" vertical="center" wrapText="1"/>
      <protection/>
    </xf>
    <xf numFmtId="0" fontId="22" fillId="0" borderId="14" xfId="67" applyFont="1" applyBorder="1" applyAlignment="1">
      <alignment horizontal="center" vertical="center"/>
      <protection/>
    </xf>
    <xf numFmtId="0" fontId="31" fillId="0" borderId="14" xfId="0" applyNumberFormat="1" applyFont="1" applyBorder="1" applyAlignment="1">
      <alignment horizontal="center" vertical="center" wrapText="1"/>
    </xf>
    <xf numFmtId="0" fontId="31" fillId="25" borderId="14" xfId="0" applyNumberFormat="1" applyFont="1" applyFill="1" applyBorder="1" applyAlignment="1">
      <alignment horizontal="center" vertical="center" wrapText="1"/>
    </xf>
    <xf numFmtId="0" fontId="44" fillId="10" borderId="14" xfId="0" applyNumberFormat="1" applyFont="1" applyFill="1" applyBorder="1" applyAlignment="1">
      <alignment horizontal="center" vertical="center" wrapText="1"/>
    </xf>
    <xf numFmtId="0" fontId="42" fillId="0" borderId="0" xfId="67" applyFont="1" applyAlignment="1">
      <alignment horizontal="center" vertical="center"/>
      <protection/>
    </xf>
    <xf numFmtId="49" fontId="31" fillId="0" borderId="14" xfId="0" applyNumberFormat="1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49" fontId="24" fillId="28" borderId="14" xfId="68" applyNumberFormat="1" applyFont="1" applyFill="1" applyBorder="1" applyAlignment="1">
      <alignment horizontal="center" vertical="center"/>
      <protection/>
    </xf>
    <xf numFmtId="0" fontId="24" fillId="0" borderId="14" xfId="69" applyNumberFormat="1" applyFont="1" applyFill="1" applyBorder="1" applyAlignment="1">
      <alignment vertical="center"/>
      <protection/>
    </xf>
    <xf numFmtId="0" fontId="24" fillId="37" borderId="14" xfId="68" applyFont="1" applyFill="1" applyBorder="1" applyAlignment="1">
      <alignment vertical="center" wrapText="1"/>
      <protection/>
    </xf>
    <xf numFmtId="3" fontId="24" fillId="37" borderId="14" xfId="69" applyNumberFormat="1" applyFont="1" applyFill="1" applyBorder="1" applyAlignment="1">
      <alignment vertical="center"/>
      <protection/>
    </xf>
    <xf numFmtId="49" fontId="24" fillId="37" borderId="14" xfId="68" applyNumberFormat="1" applyFont="1" applyFill="1" applyBorder="1" applyAlignment="1">
      <alignment horizontal="center" vertical="center"/>
      <protection/>
    </xf>
    <xf numFmtId="0" fontId="24" fillId="28" borderId="14" xfId="69" applyNumberFormat="1" applyFont="1" applyFill="1" applyBorder="1" applyAlignment="1">
      <alignment vertical="center"/>
      <protection/>
    </xf>
    <xf numFmtId="0" fontId="34" fillId="37" borderId="14" xfId="66" applyFont="1" applyFill="1" applyBorder="1">
      <alignment/>
      <protection/>
    </xf>
    <xf numFmtId="0" fontId="34" fillId="0" borderId="14" xfId="66" applyFont="1" applyBorder="1" applyAlignment="1">
      <alignment vertical="center"/>
      <protection/>
    </xf>
    <xf numFmtId="0" fontId="24" fillId="28" borderId="14" xfId="68" applyFont="1" applyFill="1" applyBorder="1" applyAlignment="1">
      <alignment vertical="center" wrapText="1"/>
      <protection/>
    </xf>
    <xf numFmtId="0" fontId="48" fillId="0" borderId="0" xfId="67" applyFont="1" applyAlignment="1">
      <alignment horizontal="center" vertical="center"/>
      <protection/>
    </xf>
    <xf numFmtId="0" fontId="50" fillId="32" borderId="14" xfId="0" applyFont="1" applyFill="1" applyBorder="1" applyAlignment="1">
      <alignment horizontal="left" vertical="top" wrapText="1"/>
    </xf>
    <xf numFmtId="49" fontId="27" fillId="32" borderId="15" xfId="0" applyNumberFormat="1" applyFont="1" applyFill="1" applyBorder="1" applyAlignment="1">
      <alignment horizontal="right" vertical="center" wrapText="1"/>
    </xf>
    <xf numFmtId="49" fontId="27" fillId="32" borderId="16" xfId="0" applyNumberFormat="1" applyFont="1" applyFill="1" applyBorder="1" applyAlignment="1">
      <alignment vertical="center" wrapText="1"/>
    </xf>
    <xf numFmtId="0" fontId="50" fillId="37" borderId="14" xfId="0" applyFont="1" applyFill="1" applyBorder="1" applyAlignment="1">
      <alignment horizontal="left" vertical="top" wrapText="1"/>
    </xf>
    <xf numFmtId="49" fontId="37" fillId="32" borderId="15" xfId="0" applyNumberFormat="1" applyFont="1" applyFill="1" applyBorder="1" applyAlignment="1">
      <alignment horizontal="right" vertical="center" wrapText="1"/>
    </xf>
    <xf numFmtId="49" fontId="37" fillId="32" borderId="16" xfId="0" applyNumberFormat="1" applyFont="1" applyFill="1" applyBorder="1" applyAlignment="1">
      <alignment vertical="center" wrapText="1"/>
    </xf>
    <xf numFmtId="49" fontId="37" fillId="37" borderId="15" xfId="0" applyNumberFormat="1" applyFont="1" applyFill="1" applyBorder="1" applyAlignment="1">
      <alignment horizontal="right" vertical="center" wrapText="1"/>
    </xf>
    <xf numFmtId="49" fontId="37" fillId="37" borderId="16" xfId="0" applyNumberFormat="1" applyFont="1" applyFill="1" applyBorder="1" applyAlignment="1">
      <alignment vertical="center" wrapText="1"/>
    </xf>
    <xf numFmtId="49" fontId="37" fillId="28" borderId="15" xfId="0" applyNumberFormat="1" applyFont="1" applyFill="1" applyBorder="1" applyAlignment="1">
      <alignment horizontal="right" vertical="center" wrapText="1"/>
    </xf>
    <xf numFmtId="49" fontId="37" fillId="28" borderId="16" xfId="0" applyNumberFormat="1" applyFont="1" applyFill="1" applyBorder="1" applyAlignment="1">
      <alignment vertical="center" wrapText="1"/>
    </xf>
    <xf numFmtId="49" fontId="31" fillId="37" borderId="14" xfId="82" applyNumberFormat="1" applyFont="1" applyFill="1" applyBorder="1" applyAlignment="1">
      <alignment horizontal="center" vertical="center" wrapText="1"/>
      <protection/>
    </xf>
    <xf numFmtId="49" fontId="31" fillId="37" borderId="15" xfId="82" applyNumberFormat="1" applyFont="1" applyFill="1" applyBorder="1" applyAlignment="1">
      <alignment horizontal="center" vertical="center" wrapText="1"/>
      <protection/>
    </xf>
    <xf numFmtId="49" fontId="31" fillId="37" borderId="16" xfId="72" applyNumberFormat="1" applyFont="1" applyFill="1" applyBorder="1" applyAlignment="1">
      <alignment horizontal="center" vertical="center" wrapText="1"/>
      <protection/>
    </xf>
    <xf numFmtId="173" fontId="31" fillId="37" borderId="14" xfId="72" applyNumberFormat="1" applyFont="1" applyFill="1" applyBorder="1" applyAlignment="1">
      <alignment horizontal="right" vertical="center" wrapText="1"/>
      <protection/>
    </xf>
    <xf numFmtId="0" fontId="26" fillId="37" borderId="0" xfId="72" applyFont="1" applyFill="1" applyAlignment="1">
      <alignment vertical="center"/>
      <protection/>
    </xf>
    <xf numFmtId="49" fontId="37" fillId="61" borderId="15" xfId="0" applyNumberFormat="1" applyFont="1" applyFill="1" applyBorder="1" applyAlignment="1">
      <alignment horizontal="right" vertical="center" wrapText="1"/>
    </xf>
    <xf numFmtId="49" fontId="37" fillId="61" borderId="16" xfId="0" applyNumberFormat="1" applyFont="1" applyFill="1" applyBorder="1" applyAlignment="1">
      <alignment vertical="center" wrapText="1"/>
    </xf>
    <xf numFmtId="0" fontId="37" fillId="0" borderId="14" xfId="65" applyNumberFormat="1" applyFont="1" applyFill="1" applyBorder="1" applyAlignment="1">
      <alignment horizontal="center" vertical="center" wrapText="1"/>
      <protection/>
    </xf>
    <xf numFmtId="0" fontId="34" fillId="32" borderId="14" xfId="66" applyFont="1" applyFill="1" applyBorder="1" applyAlignment="1">
      <alignment vertical="center"/>
      <protection/>
    </xf>
    <xf numFmtId="1" fontId="51" fillId="53" borderId="14" xfId="0" applyNumberFormat="1" applyFont="1" applyFill="1" applyBorder="1" applyAlignment="1">
      <alignment horizontal="right" vertical="center"/>
    </xf>
    <xf numFmtId="49" fontId="44" fillId="61" borderId="14" xfId="82" applyNumberFormat="1" applyFont="1" applyFill="1" applyBorder="1" applyAlignment="1">
      <alignment horizontal="center" vertical="center" wrapText="1"/>
      <protection/>
    </xf>
    <xf numFmtId="49" fontId="44" fillId="61" borderId="15" xfId="82" applyNumberFormat="1" applyFont="1" applyFill="1" applyBorder="1" applyAlignment="1">
      <alignment horizontal="center" vertical="center" wrapText="1"/>
      <protection/>
    </xf>
    <xf numFmtId="49" fontId="27" fillId="62" borderId="15" xfId="0" applyNumberFormat="1" applyFont="1" applyFill="1" applyBorder="1" applyAlignment="1">
      <alignment horizontal="right" vertical="center" wrapText="1"/>
    </xf>
    <xf numFmtId="49" fontId="27" fillId="61" borderId="16" xfId="0" applyNumberFormat="1" applyFont="1" applyFill="1" applyBorder="1" applyAlignment="1">
      <alignment horizontal="left" vertical="center" wrapText="1"/>
    </xf>
    <xf numFmtId="49" fontId="44" fillId="45" borderId="14" xfId="82" applyNumberFormat="1" applyFont="1" applyFill="1" applyBorder="1" applyAlignment="1">
      <alignment horizontal="center" vertical="center" wrapText="1"/>
      <protection/>
    </xf>
    <xf numFmtId="49" fontId="44" fillId="45" borderId="15" xfId="82" applyNumberFormat="1" applyFont="1" applyFill="1" applyBorder="1" applyAlignment="1">
      <alignment horizontal="center" vertical="center" wrapText="1"/>
      <protection/>
    </xf>
    <xf numFmtId="49" fontId="37" fillId="45" borderId="15" xfId="0" applyNumberFormat="1" applyFont="1" applyFill="1" applyBorder="1" applyAlignment="1">
      <alignment horizontal="right" vertical="center" wrapText="1"/>
    </xf>
    <xf numFmtId="49" fontId="37" fillId="45" borderId="16" xfId="0" applyNumberFormat="1" applyFont="1" applyFill="1" applyBorder="1" applyAlignment="1">
      <alignment vertical="center" wrapText="1"/>
    </xf>
    <xf numFmtId="49" fontId="31" fillId="45" borderId="16" xfId="72" applyNumberFormat="1" applyFont="1" applyFill="1" applyBorder="1" applyAlignment="1">
      <alignment horizontal="center" vertical="center" wrapText="1"/>
      <protection/>
    </xf>
    <xf numFmtId="2" fontId="31" fillId="37" borderId="15" xfId="82" applyNumberFormat="1" applyFont="1" applyFill="1" applyBorder="1" applyAlignment="1">
      <alignment horizontal="justify" vertical="top" wrapText="1"/>
      <protection/>
    </xf>
    <xf numFmtId="49" fontId="37" fillId="42" borderId="15" xfId="0" applyNumberFormat="1" applyFont="1" applyFill="1" applyBorder="1" applyAlignment="1">
      <alignment horizontal="right" vertical="center" wrapText="1"/>
    </xf>
    <xf numFmtId="49" fontId="37" fillId="37" borderId="16" xfId="0" applyNumberFormat="1" applyFont="1" applyFill="1" applyBorder="1" applyAlignment="1">
      <alignment horizontal="left" vertical="center" wrapText="1"/>
    </xf>
    <xf numFmtId="0" fontId="27" fillId="45" borderId="15" xfId="0" applyFont="1" applyFill="1" applyBorder="1" applyAlignment="1">
      <alignment horizontal="justify" vertical="top" wrapText="1"/>
    </xf>
    <xf numFmtId="1" fontId="27" fillId="34" borderId="14" xfId="0" applyNumberFormat="1" applyFont="1" applyFill="1" applyBorder="1" applyAlignment="1">
      <alignment horizontal="right" vertical="center" wrapText="1"/>
    </xf>
    <xf numFmtId="49" fontId="27" fillId="45" borderId="14" xfId="0" applyNumberFormat="1" applyFont="1" applyFill="1" applyBorder="1" applyAlignment="1">
      <alignment horizontal="center" vertical="center" wrapText="1"/>
    </xf>
    <xf numFmtId="0" fontId="27" fillId="45" borderId="0" xfId="0" applyFont="1" applyFill="1" applyBorder="1" applyAlignment="1">
      <alignment horizontal="justify" vertical="top" wrapText="1"/>
    </xf>
    <xf numFmtId="0" fontId="50" fillId="32" borderId="14" xfId="0" applyFont="1" applyFill="1" applyBorder="1" applyAlignment="1">
      <alignment vertical="top" wrapText="1"/>
    </xf>
    <xf numFmtId="49" fontId="37" fillId="32" borderId="16" xfId="0" applyNumberFormat="1" applyFont="1" applyFill="1" applyBorder="1" applyAlignment="1">
      <alignment horizontal="left" vertical="center" wrapText="1"/>
    </xf>
    <xf numFmtId="49" fontId="37" fillId="63" borderId="15" xfId="0" applyNumberFormat="1" applyFont="1" applyFill="1" applyBorder="1" applyAlignment="1">
      <alignment horizontal="right" vertical="center" wrapText="1"/>
    </xf>
    <xf numFmtId="49" fontId="44" fillId="37" borderId="16" xfId="72" applyNumberFormat="1" applyFont="1" applyFill="1" applyBorder="1" applyAlignment="1">
      <alignment horizontal="center" vertical="center" wrapText="1"/>
      <protection/>
    </xf>
    <xf numFmtId="0" fontId="37" fillId="50" borderId="15" xfId="0" applyFont="1" applyFill="1" applyBorder="1" applyAlignment="1">
      <alignment horizontal="justify" vertical="top" wrapText="1"/>
    </xf>
    <xf numFmtId="49" fontId="50" fillId="53" borderId="15" xfId="0" applyNumberFormat="1" applyFont="1" applyFill="1" applyBorder="1" applyAlignment="1">
      <alignment horizontal="right" vertical="center" wrapText="1"/>
    </xf>
    <xf numFmtId="49" fontId="50" fillId="53" borderId="33" xfId="0" applyNumberFormat="1" applyFont="1" applyFill="1" applyBorder="1" applyAlignment="1">
      <alignment horizontal="right" vertical="center" wrapText="1"/>
    </xf>
    <xf numFmtId="49" fontId="50" fillId="53" borderId="16" xfId="0" applyNumberFormat="1" applyFont="1" applyFill="1" applyBorder="1" applyAlignment="1">
      <alignment horizontal="left" vertical="center" wrapText="1"/>
    </xf>
    <xf numFmtId="0" fontId="50" fillId="53" borderId="14" xfId="0" applyFont="1" applyFill="1" applyBorder="1" applyAlignment="1">
      <alignment vertical="top" wrapText="1"/>
    </xf>
    <xf numFmtId="49" fontId="50" fillId="53" borderId="14" xfId="0" applyNumberFormat="1" applyFont="1" applyFill="1" applyBorder="1" applyAlignment="1">
      <alignment horizontal="center" vertical="center" wrapText="1"/>
    </xf>
    <xf numFmtId="0" fontId="37" fillId="28" borderId="14" xfId="0" applyFont="1" applyFill="1" applyBorder="1" applyAlignment="1">
      <alignment horizontal="left" wrapText="1"/>
    </xf>
    <xf numFmtId="0" fontId="37" fillId="0" borderId="14" xfId="0" applyFont="1" applyBorder="1" applyAlignment="1">
      <alignment horizontal="left" vertical="top" wrapText="1"/>
    </xf>
    <xf numFmtId="49" fontId="37" fillId="0" borderId="14" xfId="67" applyNumberFormat="1" applyFont="1" applyFill="1" applyBorder="1" applyAlignment="1">
      <alignment horizontal="center" vertical="top" wrapText="1"/>
      <protection/>
    </xf>
    <xf numFmtId="3" fontId="37" fillId="28" borderId="14" xfId="0" applyNumberFormat="1" applyFont="1" applyFill="1" applyBorder="1" applyAlignment="1">
      <alignment horizontal="right" vertical="center" wrapText="1"/>
    </xf>
    <xf numFmtId="3" fontId="37" fillId="28" borderId="14" xfId="0" applyNumberFormat="1" applyFont="1" applyFill="1" applyBorder="1" applyAlignment="1">
      <alignment vertical="center" wrapText="1"/>
    </xf>
    <xf numFmtId="49" fontId="37" fillId="28" borderId="40" xfId="0" applyNumberFormat="1" applyFont="1" applyFill="1" applyBorder="1" applyAlignment="1">
      <alignment horizontal="center" vertical="center" wrapText="1"/>
    </xf>
    <xf numFmtId="3" fontId="27" fillId="0" borderId="14" xfId="0" applyNumberFormat="1" applyFont="1" applyFill="1" applyBorder="1" applyAlignment="1">
      <alignment vertical="center" wrapText="1"/>
    </xf>
    <xf numFmtId="3" fontId="27" fillId="0" borderId="14" xfId="0" applyNumberFormat="1" applyFont="1" applyFill="1" applyBorder="1" applyAlignment="1">
      <alignment horizontal="right" vertical="center" wrapText="1"/>
    </xf>
    <xf numFmtId="3" fontId="54" fillId="0" borderId="0" xfId="0" applyNumberFormat="1" applyFont="1" applyAlignment="1">
      <alignment vertical="center"/>
    </xf>
    <xf numFmtId="3" fontId="54" fillId="0" borderId="15" xfId="0" applyNumberFormat="1" applyFont="1" applyBorder="1" applyAlignment="1">
      <alignment vertical="center"/>
    </xf>
    <xf numFmtId="0" fontId="23" fillId="47" borderId="14" xfId="0" applyFont="1" applyFill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4" fillId="28" borderId="14" xfId="0" applyFont="1" applyFill="1" applyBorder="1" applyAlignment="1">
      <alignment vertical="center" wrapText="1"/>
    </xf>
    <xf numFmtId="0" fontId="22" fillId="0" borderId="14" xfId="0" applyFont="1" applyBorder="1" applyAlignment="1">
      <alignment vertical="top" wrapText="1"/>
    </xf>
    <xf numFmtId="3" fontId="31" fillId="53" borderId="14" xfId="0" applyNumberFormat="1" applyFont="1" applyFill="1" applyBorder="1" applyAlignment="1">
      <alignment horizontal="center" vertical="center" wrapText="1"/>
    </xf>
    <xf numFmtId="0" fontId="22" fillId="53" borderId="14" xfId="0" applyFont="1" applyFill="1" applyBorder="1" applyAlignment="1">
      <alignment wrapText="1"/>
    </xf>
    <xf numFmtId="3" fontId="31" fillId="37" borderId="14" xfId="0" applyNumberFormat="1" applyFont="1" applyFill="1" applyBorder="1" applyAlignment="1">
      <alignment horizontal="center" vertical="center" wrapText="1"/>
    </xf>
    <xf numFmtId="0" fontId="22" fillId="37" borderId="13" xfId="0" applyFont="1" applyFill="1" applyBorder="1" applyAlignment="1">
      <alignment vertical="center"/>
    </xf>
    <xf numFmtId="0" fontId="51" fillId="37" borderId="14" xfId="0" applyFont="1" applyFill="1" applyBorder="1" applyAlignment="1">
      <alignment horizontal="justify" vertical="center" wrapText="1"/>
    </xf>
    <xf numFmtId="49" fontId="37" fillId="54" borderId="16" xfId="0" applyNumberFormat="1" applyFont="1" applyFill="1" applyBorder="1" applyAlignment="1">
      <alignment horizontal="center" vertical="center" wrapText="1"/>
    </xf>
    <xf numFmtId="49" fontId="37" fillId="36" borderId="15" xfId="0" applyNumberFormat="1" applyFont="1" applyFill="1" applyBorder="1" applyAlignment="1">
      <alignment horizontal="center" vertical="center" wrapText="1"/>
    </xf>
    <xf numFmtId="49" fontId="37" fillId="36" borderId="33" xfId="0" applyNumberFormat="1" applyFont="1" applyFill="1" applyBorder="1" applyAlignment="1">
      <alignment horizontal="center" vertical="center" wrapText="1"/>
    </xf>
    <xf numFmtId="49" fontId="37" fillId="36" borderId="16" xfId="0" applyNumberFormat="1" applyFont="1" applyFill="1" applyBorder="1" applyAlignment="1">
      <alignment horizontal="center" vertical="center" wrapText="1"/>
    </xf>
    <xf numFmtId="49" fontId="37" fillId="54" borderId="12" xfId="0" applyNumberFormat="1" applyFont="1" applyFill="1" applyBorder="1" applyAlignment="1">
      <alignment horizontal="right" vertical="center" wrapText="1"/>
    </xf>
    <xf numFmtId="49" fontId="37" fillId="0" borderId="12" xfId="0" applyNumberFormat="1" applyFont="1" applyFill="1" applyBorder="1" applyAlignment="1">
      <alignment horizontal="right" vertical="center" wrapText="1"/>
    </xf>
    <xf numFmtId="49" fontId="37" fillId="0" borderId="13" xfId="0" applyNumberFormat="1" applyFont="1" applyFill="1" applyBorder="1" applyAlignment="1">
      <alignment horizontal="left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37" fillId="54" borderId="14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top" wrapText="1"/>
    </xf>
    <xf numFmtId="0" fontId="37" fillId="0" borderId="15" xfId="0" applyFont="1" applyFill="1" applyBorder="1" applyAlignment="1">
      <alignment horizontal="right" vertical="center" wrapText="1"/>
    </xf>
    <xf numFmtId="49" fontId="37" fillId="0" borderId="16" xfId="0" applyNumberFormat="1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vertical="top" wrapText="1"/>
    </xf>
    <xf numFmtId="49" fontId="44" fillId="32" borderId="16" xfId="72" applyNumberFormat="1" applyFont="1" applyFill="1" applyBorder="1" applyAlignment="1">
      <alignment horizontal="center" vertical="center" wrapText="1"/>
      <protection/>
    </xf>
    <xf numFmtId="0" fontId="37" fillId="32" borderId="15" xfId="0" applyFont="1" applyFill="1" applyBorder="1" applyAlignment="1">
      <alignment horizontal="justify" vertical="top" wrapText="1"/>
    </xf>
    <xf numFmtId="49" fontId="31" fillId="27" borderId="15" xfId="0" applyNumberFormat="1" applyFont="1" applyFill="1" applyBorder="1" applyAlignment="1">
      <alignment horizontal="right" vertical="center" wrapText="1"/>
    </xf>
    <xf numFmtId="49" fontId="31" fillId="27" borderId="16" xfId="0" applyNumberFormat="1" applyFont="1" applyFill="1" applyBorder="1" applyAlignment="1">
      <alignment vertical="center" wrapText="1"/>
    </xf>
    <xf numFmtId="1" fontId="31" fillId="0" borderId="14" xfId="72" applyNumberFormat="1" applyFont="1" applyFill="1" applyBorder="1" applyAlignment="1">
      <alignment horizontal="right" vertical="center" wrapText="1"/>
      <protection/>
    </xf>
    <xf numFmtId="0" fontId="51" fillId="61" borderId="14" xfId="0" applyFont="1" applyFill="1" applyBorder="1" applyAlignment="1">
      <alignment horizontal="left" vertical="top" wrapText="1"/>
    </xf>
    <xf numFmtId="0" fontId="50" fillId="37" borderId="15" xfId="0" applyFont="1" applyFill="1" applyBorder="1" applyAlignment="1">
      <alignment horizontal="left" vertical="top" wrapText="1"/>
    </xf>
    <xf numFmtId="49" fontId="31" fillId="28" borderId="16" xfId="72" applyNumberFormat="1" applyFont="1" applyFill="1" applyBorder="1" applyAlignment="1">
      <alignment horizontal="center" vertical="center" wrapText="1"/>
      <protection/>
    </xf>
    <xf numFmtId="0" fontId="37" fillId="37" borderId="15" xfId="0" applyFont="1" applyFill="1" applyBorder="1" applyAlignment="1">
      <alignment horizontal="justify" vertical="top" wrapText="1"/>
    </xf>
    <xf numFmtId="2" fontId="37" fillId="0" borderId="15" xfId="82" applyNumberFormat="1" applyFont="1" applyFill="1" applyBorder="1" applyAlignment="1">
      <alignment horizontal="justify" vertical="top" wrapText="1"/>
      <protection/>
    </xf>
    <xf numFmtId="49" fontId="31" fillId="0" borderId="14" xfId="82" applyNumberFormat="1" applyFont="1" applyFill="1" applyBorder="1" applyAlignment="1">
      <alignment horizontal="center" vertical="center" wrapText="1"/>
      <protection/>
    </xf>
    <xf numFmtId="49" fontId="31" fillId="0" borderId="15" xfId="82" applyNumberFormat="1" applyFont="1" applyFill="1" applyBorder="1" applyAlignment="1">
      <alignment horizontal="center" vertical="center" wrapText="1"/>
      <protection/>
    </xf>
    <xf numFmtId="49" fontId="37" fillId="49" borderId="14" xfId="0" applyNumberFormat="1" applyFont="1" applyFill="1" applyBorder="1" applyAlignment="1">
      <alignment horizontal="center" vertical="center" wrapText="1"/>
    </xf>
    <xf numFmtId="49" fontId="37" fillId="49" borderId="15" xfId="0" applyNumberFormat="1" applyFont="1" applyFill="1" applyBorder="1" applyAlignment="1">
      <alignment horizontal="center" vertical="center" wrapText="1"/>
    </xf>
    <xf numFmtId="49" fontId="37" fillId="49" borderId="12" xfId="0" applyNumberFormat="1" applyFont="1" applyFill="1" applyBorder="1" applyAlignment="1">
      <alignment horizontal="right" vertical="center" wrapText="1"/>
    </xf>
    <xf numFmtId="49" fontId="37" fillId="49" borderId="13" xfId="0" applyNumberFormat="1" applyFont="1" applyFill="1" applyBorder="1" applyAlignment="1">
      <alignment vertical="center" wrapText="1"/>
    </xf>
    <xf numFmtId="49" fontId="37" fillId="49" borderId="16" xfId="0" applyNumberFormat="1" applyFont="1" applyFill="1" applyBorder="1" applyAlignment="1">
      <alignment horizontal="center" vertical="center" wrapText="1"/>
    </xf>
    <xf numFmtId="1" fontId="27" fillId="26" borderId="14" xfId="0" applyNumberFormat="1" applyFont="1" applyFill="1" applyBorder="1" applyAlignment="1">
      <alignment horizontal="right" vertical="center" wrapText="1"/>
    </xf>
    <xf numFmtId="1" fontId="27" fillId="35" borderId="14" xfId="0" applyNumberFormat="1" applyFont="1" applyFill="1" applyBorder="1" applyAlignment="1">
      <alignment horizontal="right" vertical="center" wrapText="1"/>
    </xf>
    <xf numFmtId="1" fontId="44" fillId="51" borderId="14" xfId="82" applyNumberFormat="1" applyFont="1" applyFill="1" applyBorder="1" applyAlignment="1">
      <alignment horizontal="right" vertical="center" wrapText="1"/>
      <protection/>
    </xf>
    <xf numFmtId="1" fontId="31" fillId="51" borderId="14" xfId="82" applyNumberFormat="1" applyFont="1" applyFill="1" applyBorder="1" applyAlignment="1">
      <alignment horizontal="right" vertical="center" wrapText="1"/>
      <protection/>
    </xf>
    <xf numFmtId="1" fontId="31" fillId="0" borderId="14" xfId="82" applyNumberFormat="1" applyFont="1" applyFill="1" applyBorder="1" applyAlignment="1">
      <alignment horizontal="right" vertical="center" wrapText="1"/>
      <protection/>
    </xf>
    <xf numFmtId="1" fontId="44" fillId="49" borderId="14" xfId="82" applyNumberFormat="1" applyFont="1" applyFill="1" applyBorder="1" applyAlignment="1">
      <alignment horizontal="right" vertical="center" wrapText="1"/>
      <protection/>
    </xf>
    <xf numFmtId="1" fontId="37" fillId="36" borderId="14" xfId="0" applyNumberFormat="1" applyFont="1" applyFill="1" applyBorder="1" applyAlignment="1">
      <alignment horizontal="right" vertical="center" wrapText="1"/>
    </xf>
    <xf numFmtId="1" fontId="27" fillId="52" borderId="14" xfId="0" applyNumberFormat="1" applyFont="1" applyFill="1" applyBorder="1" applyAlignment="1">
      <alignment horizontal="right" vertical="center" wrapText="1"/>
    </xf>
    <xf numFmtId="1" fontId="37" fillId="51" borderId="14" xfId="0" applyNumberFormat="1" applyFont="1" applyFill="1" applyBorder="1" applyAlignment="1">
      <alignment horizontal="right" vertical="center" wrapText="1"/>
    </xf>
    <xf numFmtId="1" fontId="27" fillId="38" borderId="14" xfId="0" applyNumberFormat="1" applyFont="1" applyFill="1" applyBorder="1" applyAlignment="1">
      <alignment horizontal="right" vertical="center" wrapText="1"/>
    </xf>
    <xf numFmtId="1" fontId="31" fillId="25" borderId="14" xfId="82" applyNumberFormat="1" applyFont="1" applyFill="1" applyBorder="1" applyAlignment="1">
      <alignment horizontal="right" vertical="center" wrapText="1"/>
      <protection/>
    </xf>
    <xf numFmtId="1" fontId="31" fillId="4" borderId="14" xfId="82" applyNumberFormat="1" applyFont="1" applyFill="1" applyBorder="1" applyAlignment="1">
      <alignment horizontal="right" vertical="center" wrapText="1"/>
      <protection/>
    </xf>
    <xf numFmtId="1" fontId="37" fillId="0" borderId="14" xfId="0" applyNumberFormat="1" applyFont="1" applyFill="1" applyBorder="1" applyAlignment="1">
      <alignment horizontal="right" vertical="center" wrapText="1"/>
    </xf>
    <xf numFmtId="1" fontId="37" fillId="52" borderId="23" xfId="0" applyNumberFormat="1" applyFont="1" applyFill="1" applyBorder="1" applyAlignment="1">
      <alignment horizontal="right" vertical="center" wrapText="1"/>
    </xf>
    <xf numFmtId="1" fontId="37" fillId="52" borderId="14" xfId="0" applyNumberFormat="1" applyFont="1" applyFill="1" applyBorder="1" applyAlignment="1">
      <alignment horizontal="right" vertical="center" wrapText="1"/>
    </xf>
    <xf numFmtId="1" fontId="37" fillId="0" borderId="14" xfId="0" applyNumberFormat="1" applyFont="1" applyBorder="1" applyAlignment="1">
      <alignment horizontal="right" vertical="center" wrapText="1"/>
    </xf>
    <xf numFmtId="1" fontId="37" fillId="54" borderId="23" xfId="0" applyNumberFormat="1" applyFont="1" applyFill="1" applyBorder="1" applyAlignment="1">
      <alignment horizontal="right" vertical="center" wrapText="1"/>
    </xf>
    <xf numFmtId="1" fontId="37" fillId="36" borderId="23" xfId="0" applyNumberFormat="1" applyFont="1" applyFill="1" applyBorder="1" applyAlignment="1">
      <alignment horizontal="right" vertical="center" wrapText="1"/>
    </xf>
    <xf numFmtId="1" fontId="27" fillId="36" borderId="23" xfId="0" applyNumberFormat="1" applyFont="1" applyFill="1" applyBorder="1" applyAlignment="1">
      <alignment horizontal="right" vertical="center" wrapText="1"/>
    </xf>
    <xf numFmtId="1" fontId="37" fillId="0" borderId="11" xfId="0" applyNumberFormat="1" applyFont="1" applyFill="1" applyBorder="1" applyAlignment="1">
      <alignment horizontal="right" vertical="center" wrapText="1"/>
    </xf>
    <xf numFmtId="1" fontId="27" fillId="36" borderId="14" xfId="0" applyNumberFormat="1" applyFont="1" applyFill="1" applyBorder="1" applyAlignment="1">
      <alignment horizontal="right" vertical="center" wrapText="1"/>
    </xf>
    <xf numFmtId="1" fontId="37" fillId="27" borderId="14" xfId="0" applyNumberFormat="1" applyFont="1" applyFill="1" applyBorder="1" applyAlignment="1">
      <alignment horizontal="right" vertical="center" wrapText="1"/>
    </xf>
    <xf numFmtId="1" fontId="27" fillId="51" borderId="14" xfId="0" applyNumberFormat="1" applyFont="1" applyFill="1" applyBorder="1" applyAlignment="1">
      <alignment horizontal="right" vertical="center" wrapText="1"/>
    </xf>
    <xf numFmtId="1" fontId="44" fillId="45" borderId="14" xfId="82" applyNumberFormat="1" applyFont="1" applyFill="1" applyBorder="1" applyAlignment="1">
      <alignment horizontal="right" vertical="center" wrapText="1"/>
      <protection/>
    </xf>
    <xf numFmtId="1" fontId="31" fillId="32" borderId="14" xfId="72" applyNumberFormat="1" applyFont="1" applyFill="1" applyBorder="1" applyAlignment="1">
      <alignment horizontal="right" vertical="center" wrapText="1"/>
      <protection/>
    </xf>
    <xf numFmtId="1" fontId="31" fillId="28" borderId="14" xfId="82" applyNumberFormat="1" applyFont="1" applyFill="1" applyBorder="1" applyAlignment="1">
      <alignment horizontal="right" vertical="center" wrapText="1"/>
      <protection/>
    </xf>
    <xf numFmtId="1" fontId="31" fillId="37" borderId="14" xfId="82" applyNumberFormat="1" applyFont="1" applyFill="1" applyBorder="1" applyAlignment="1">
      <alignment horizontal="right" vertical="center" wrapText="1"/>
      <protection/>
    </xf>
    <xf numFmtId="1" fontId="31" fillId="36" borderId="14" xfId="0" applyNumberFormat="1" applyFont="1" applyFill="1" applyBorder="1" applyAlignment="1">
      <alignment horizontal="right" vertical="center" wrapText="1"/>
    </xf>
    <xf numFmtId="1" fontId="44" fillId="35" borderId="14" xfId="0" applyNumberFormat="1" applyFont="1" applyFill="1" applyBorder="1" applyAlignment="1">
      <alignment horizontal="right" vertical="center" wrapText="1"/>
    </xf>
    <xf numFmtId="1" fontId="44" fillId="50" borderId="14" xfId="0" applyNumberFormat="1" applyFont="1" applyFill="1" applyBorder="1" applyAlignment="1">
      <alignment horizontal="right" vertical="center" wrapText="1"/>
    </xf>
    <xf numFmtId="1" fontId="27" fillId="50" borderId="14" xfId="0" applyNumberFormat="1" applyFont="1" applyFill="1" applyBorder="1" applyAlignment="1">
      <alignment horizontal="right" vertical="center" wrapText="1"/>
    </xf>
    <xf numFmtId="1" fontId="27" fillId="46" borderId="14" xfId="0" applyNumberFormat="1" applyFont="1" applyFill="1" applyBorder="1" applyAlignment="1">
      <alignment horizontal="right" vertical="center" wrapText="1"/>
    </xf>
    <xf numFmtId="1" fontId="31" fillId="4" borderId="14" xfId="82" applyNumberFormat="1" applyFont="1" applyFill="1" applyBorder="1" applyAlignment="1">
      <alignment vertical="top" wrapText="1"/>
      <protection/>
    </xf>
    <xf numFmtId="1" fontId="37" fillId="0" borderId="14" xfId="0" applyNumberFormat="1" applyFont="1" applyFill="1" applyBorder="1" applyAlignment="1">
      <alignment horizontal="right" vertical="top" wrapText="1"/>
    </xf>
    <xf numFmtId="0" fontId="37" fillId="28" borderId="0" xfId="0" applyFont="1" applyFill="1" applyBorder="1" applyAlignment="1">
      <alignment horizontal="justify" vertical="top" wrapText="1"/>
    </xf>
    <xf numFmtId="0" fontId="27" fillId="10" borderId="16" xfId="0" applyFont="1" applyFill="1" applyBorder="1" applyAlignment="1">
      <alignment horizontal="justify" vertical="top" wrapText="1"/>
    </xf>
    <xf numFmtId="0" fontId="27" fillId="29" borderId="16" xfId="0" applyFont="1" applyFill="1" applyBorder="1" applyAlignment="1">
      <alignment horizontal="justify" vertical="top" wrapText="1"/>
    </xf>
    <xf numFmtId="0" fontId="27" fillId="8" borderId="33" xfId="0" applyFont="1" applyFill="1" applyBorder="1" applyAlignment="1">
      <alignment horizontal="justify" vertical="top" wrapText="1"/>
    </xf>
    <xf numFmtId="0" fontId="37" fillId="25" borderId="16" xfId="0" applyFont="1" applyFill="1" applyBorder="1" applyAlignment="1">
      <alignment horizontal="justify" vertical="top" wrapText="1"/>
    </xf>
    <xf numFmtId="0" fontId="37" fillId="37" borderId="16" xfId="0" applyFont="1" applyFill="1" applyBorder="1" applyAlignment="1">
      <alignment horizontal="justify" vertical="top" wrapText="1"/>
    </xf>
    <xf numFmtId="0" fontId="37" fillId="0" borderId="13" xfId="0" applyFont="1" applyFill="1" applyBorder="1" applyAlignment="1">
      <alignment horizontal="justify" vertical="top" wrapText="1"/>
    </xf>
    <xf numFmtId="1" fontId="27" fillId="28" borderId="15" xfId="82" applyNumberFormat="1" applyFont="1" applyFill="1" applyBorder="1" applyAlignment="1">
      <alignment horizontal="justify" vertical="top" wrapText="1"/>
      <protection/>
    </xf>
    <xf numFmtId="1" fontId="37" fillId="0" borderId="14" xfId="0" applyNumberFormat="1" applyFont="1" applyFill="1" applyBorder="1" applyAlignment="1">
      <alignment horizontal="justify" vertical="top" wrapText="1"/>
    </xf>
    <xf numFmtId="1" fontId="27" fillId="35" borderId="15" xfId="0" applyNumberFormat="1" applyFont="1" applyFill="1" applyBorder="1" applyAlignment="1">
      <alignment horizontal="justify" vertical="top" wrapText="1"/>
    </xf>
    <xf numFmtId="1" fontId="44" fillId="8" borderId="0" xfId="0" applyNumberFormat="1" applyFont="1" applyFill="1" applyAlignment="1">
      <alignment horizontal="justify" vertical="top" wrapText="1"/>
    </xf>
    <xf numFmtId="1" fontId="37" fillId="25" borderId="15" xfId="82" applyNumberFormat="1" applyFont="1" applyFill="1" applyBorder="1" applyAlignment="1">
      <alignment horizontal="justify" vertical="top" wrapText="1"/>
      <protection/>
    </xf>
    <xf numFmtId="1" fontId="37" fillId="4" borderId="15" xfId="82" applyNumberFormat="1" applyFont="1" applyFill="1" applyBorder="1" applyAlignment="1">
      <alignment horizontal="justify" vertical="top" wrapText="1"/>
      <protection/>
    </xf>
    <xf numFmtId="1" fontId="37" fillId="24" borderId="0" xfId="0" applyNumberFormat="1" applyFont="1" applyFill="1" applyBorder="1" applyAlignment="1">
      <alignment horizontal="justify" vertical="top" wrapText="1"/>
    </xf>
    <xf numFmtId="1" fontId="37" fillId="0" borderId="14" xfId="0" applyNumberFormat="1" applyFont="1" applyBorder="1" applyAlignment="1">
      <alignment horizontal="justify" vertical="top" wrapText="1"/>
    </xf>
    <xf numFmtId="1" fontId="37" fillId="28" borderId="0" xfId="0" applyNumberFormat="1" applyFont="1" applyFill="1" applyBorder="1" applyAlignment="1">
      <alignment horizontal="justify" vertical="top" wrapText="1"/>
    </xf>
    <xf numFmtId="1" fontId="37" fillId="28" borderId="14" xfId="0" applyNumberFormat="1" applyFont="1" applyFill="1" applyBorder="1" applyAlignment="1">
      <alignment horizontal="justify" vertical="top" wrapText="1"/>
    </xf>
    <xf numFmtId="1" fontId="37" fillId="0" borderId="0" xfId="0" applyNumberFormat="1" applyFont="1" applyFill="1" applyBorder="1" applyAlignment="1">
      <alignment horizontal="justify" vertical="top" wrapText="1"/>
    </xf>
    <xf numFmtId="1" fontId="44" fillId="34" borderId="14" xfId="0" applyNumberFormat="1" applyFont="1" applyFill="1" applyBorder="1" applyAlignment="1">
      <alignment horizontal="justify" vertical="top" wrapText="1"/>
    </xf>
    <xf numFmtId="1" fontId="44" fillId="35" borderId="14" xfId="0" applyNumberFormat="1" applyFont="1" applyFill="1" applyBorder="1" applyAlignment="1">
      <alignment horizontal="justify" vertical="top" wrapText="1"/>
    </xf>
    <xf numFmtId="1" fontId="31" fillId="25" borderId="15" xfId="82" applyNumberFormat="1" applyFont="1" applyFill="1" applyBorder="1" applyAlignment="1">
      <alignment horizontal="justify" vertical="top" wrapText="1"/>
      <protection/>
    </xf>
    <xf numFmtId="1" fontId="31" fillId="4" borderId="15" xfId="82" applyNumberFormat="1" applyFont="1" applyFill="1" applyBorder="1" applyAlignment="1">
      <alignment horizontal="justify" vertical="top" wrapText="1"/>
      <protection/>
    </xf>
    <xf numFmtId="1" fontId="37" fillId="37" borderId="15" xfId="0" applyNumberFormat="1" applyFont="1" applyFill="1" applyBorder="1" applyAlignment="1">
      <alignment horizontal="justify" vertical="top" wrapText="1"/>
    </xf>
    <xf numFmtId="1" fontId="31" fillId="37" borderId="15" xfId="82" applyNumberFormat="1" applyFont="1" applyFill="1" applyBorder="1" applyAlignment="1">
      <alignment horizontal="justify" vertical="top" wrapText="1"/>
      <protection/>
    </xf>
    <xf numFmtId="1" fontId="37" fillId="36" borderId="15" xfId="0" applyNumberFormat="1" applyFont="1" applyFill="1" applyBorder="1" applyAlignment="1">
      <alignment horizontal="justify" vertical="top" wrapText="1"/>
    </xf>
    <xf numFmtId="1" fontId="50" fillId="28" borderId="14" xfId="0" applyNumberFormat="1" applyFont="1" applyFill="1" applyBorder="1" applyAlignment="1">
      <alignment horizontal="left" vertical="top" wrapText="1"/>
    </xf>
    <xf numFmtId="49" fontId="27" fillId="47" borderId="16" xfId="0" applyNumberFormat="1" applyFont="1" applyFill="1" applyBorder="1" applyAlignment="1">
      <alignment horizontal="center" vertical="center" wrapText="1"/>
    </xf>
    <xf numFmtId="1" fontId="27" fillId="28" borderId="11" xfId="0" applyNumberFormat="1" applyFont="1" applyFill="1" applyBorder="1" applyAlignment="1">
      <alignment horizontal="justify" vertical="top" wrapText="1"/>
    </xf>
    <xf numFmtId="49" fontId="27" fillId="46" borderId="12" xfId="0" applyNumberFormat="1" applyFont="1" applyFill="1" applyBorder="1" applyAlignment="1">
      <alignment horizontal="center" vertical="center" wrapText="1"/>
    </xf>
    <xf numFmtId="0" fontId="37" fillId="45" borderId="14" xfId="0" applyFont="1" applyFill="1" applyBorder="1" applyAlignment="1">
      <alignment horizontal="center" vertical="center" wrapText="1"/>
    </xf>
    <xf numFmtId="0" fontId="37" fillId="49" borderId="14" xfId="0" applyFont="1" applyFill="1" applyBorder="1" applyAlignment="1">
      <alignment horizontal="center" vertical="center" wrapText="1"/>
    </xf>
    <xf numFmtId="0" fontId="37" fillId="47" borderId="14" xfId="0" applyFont="1" applyFill="1" applyBorder="1" applyAlignment="1">
      <alignment horizontal="center" vertical="center" wrapText="1"/>
    </xf>
    <xf numFmtId="0" fontId="37" fillId="58" borderId="14" xfId="0" applyFont="1" applyFill="1" applyBorder="1" applyAlignment="1">
      <alignment horizontal="center" vertical="center" wrapText="1"/>
    </xf>
    <xf numFmtId="0" fontId="37" fillId="64" borderId="14" xfId="0" applyFont="1" applyFill="1" applyBorder="1" applyAlignment="1">
      <alignment horizontal="center" vertical="center" wrapText="1"/>
    </xf>
    <xf numFmtId="49" fontId="44" fillId="61" borderId="16" xfId="82" applyNumberFormat="1" applyFont="1" applyFill="1" applyBorder="1" applyAlignment="1">
      <alignment horizontal="center" vertical="center" wrapText="1"/>
      <protection/>
    </xf>
    <xf numFmtId="0" fontId="37" fillId="61" borderId="14" xfId="0" applyFont="1" applyFill="1" applyBorder="1" applyAlignment="1">
      <alignment horizontal="center" vertical="center" wrapText="1"/>
    </xf>
    <xf numFmtId="0" fontId="24" fillId="65" borderId="0" xfId="72" applyFont="1" applyFill="1" applyAlignment="1">
      <alignment horizontal="center" vertical="center" wrapText="1"/>
      <protection/>
    </xf>
    <xf numFmtId="0" fontId="37" fillId="32" borderId="14" xfId="0" applyFont="1" applyFill="1" applyBorder="1" applyAlignment="1">
      <alignment horizontal="center" vertical="center" wrapText="1"/>
    </xf>
    <xf numFmtId="49" fontId="31" fillId="53" borderId="16" xfId="82" applyNumberFormat="1" applyFont="1" applyFill="1" applyBorder="1" applyAlignment="1">
      <alignment horizontal="center" vertical="center" wrapText="1"/>
      <protection/>
    </xf>
    <xf numFmtId="49" fontId="31" fillId="53" borderId="14" xfId="82" applyNumberFormat="1" applyFont="1" applyFill="1" applyBorder="1" applyAlignment="1">
      <alignment horizontal="center" vertical="center" wrapText="1"/>
      <protection/>
    </xf>
    <xf numFmtId="49" fontId="31" fillId="53" borderId="15" xfId="82" applyNumberFormat="1" applyFont="1" applyFill="1" applyBorder="1" applyAlignment="1">
      <alignment horizontal="center" vertical="center" wrapText="1"/>
      <protection/>
    </xf>
    <xf numFmtId="0" fontId="28" fillId="51" borderId="0" xfId="82" applyFont="1" applyFill="1" applyAlignment="1">
      <alignment vertical="center"/>
      <protection/>
    </xf>
    <xf numFmtId="1" fontId="31" fillId="53" borderId="14" xfId="82" applyNumberFormat="1" applyFont="1" applyFill="1" applyBorder="1" applyAlignment="1">
      <alignment horizontal="right" vertical="center" wrapText="1"/>
      <protection/>
    </xf>
    <xf numFmtId="1" fontId="28" fillId="53" borderId="0" xfId="82" applyNumberFormat="1" applyFont="1" applyFill="1" applyAlignment="1">
      <alignment vertical="center"/>
      <protection/>
    </xf>
    <xf numFmtId="1" fontId="28" fillId="51" borderId="0" xfId="82" applyNumberFormat="1" applyFont="1" applyFill="1" applyAlignment="1">
      <alignment vertical="center"/>
      <protection/>
    </xf>
    <xf numFmtId="1" fontId="27" fillId="28" borderId="14" xfId="0" applyNumberFormat="1" applyFont="1" applyFill="1" applyBorder="1" applyAlignment="1">
      <alignment horizontal="right" vertical="center" wrapText="1"/>
    </xf>
    <xf numFmtId="1" fontId="28" fillId="28" borderId="0" xfId="82" applyNumberFormat="1" applyFont="1" applyFill="1" applyAlignment="1">
      <alignment vertical="center"/>
      <protection/>
    </xf>
    <xf numFmtId="0" fontId="37" fillId="53" borderId="14" xfId="0" applyFont="1" applyFill="1" applyBorder="1" applyAlignment="1">
      <alignment horizontal="justify" vertical="top" wrapText="1"/>
    </xf>
    <xf numFmtId="49" fontId="50" fillId="53" borderId="33" xfId="0" applyNumberFormat="1" applyFont="1" applyFill="1" applyBorder="1" applyAlignment="1">
      <alignment horizontal="right" vertical="center"/>
    </xf>
    <xf numFmtId="0" fontId="37" fillId="56" borderId="14" xfId="0" applyFont="1" applyFill="1" applyBorder="1" applyAlignment="1">
      <alignment horizontal="justify" vertical="top" wrapText="1"/>
    </xf>
    <xf numFmtId="0" fontId="50" fillId="0" borderId="15" xfId="0" applyFont="1" applyFill="1" applyBorder="1" applyAlignment="1">
      <alignment horizontal="left" vertical="top" wrapText="1"/>
    </xf>
    <xf numFmtId="49" fontId="37" fillId="0" borderId="11" xfId="0" applyNumberFormat="1" applyFont="1" applyFill="1" applyBorder="1" applyAlignment="1">
      <alignment horizontal="right" vertical="center" wrapText="1"/>
    </xf>
    <xf numFmtId="49" fontId="50" fillId="0" borderId="15" xfId="0" applyNumberFormat="1" applyFont="1" applyFill="1" applyBorder="1" applyAlignment="1">
      <alignment horizontal="left" vertical="center"/>
    </xf>
    <xf numFmtId="49" fontId="50" fillId="0" borderId="33" xfId="0" applyNumberFormat="1" applyFont="1" applyFill="1" applyBorder="1" applyAlignment="1">
      <alignment horizontal="left" vertical="center"/>
    </xf>
    <xf numFmtId="49" fontId="50" fillId="0" borderId="16" xfId="0" applyNumberFormat="1" applyFont="1" applyFill="1" applyBorder="1" applyAlignment="1">
      <alignment horizontal="left" vertical="center"/>
    </xf>
    <xf numFmtId="49" fontId="50" fillId="0" borderId="14" xfId="0" applyNumberFormat="1" applyFont="1" applyFill="1" applyBorder="1" applyAlignment="1">
      <alignment horizontal="center" vertical="center"/>
    </xf>
    <xf numFmtId="0" fontId="53" fillId="45" borderId="19" xfId="0" applyFont="1" applyFill="1" applyBorder="1" applyAlignment="1">
      <alignment horizontal="left" vertical="top" wrapText="1"/>
    </xf>
    <xf numFmtId="49" fontId="50" fillId="45" borderId="14" xfId="0" applyNumberFormat="1" applyFont="1" applyFill="1" applyBorder="1" applyAlignment="1">
      <alignment horizontal="center" vertical="center" wrapText="1"/>
    </xf>
    <xf numFmtId="2" fontId="31" fillId="56" borderId="15" xfId="82" applyNumberFormat="1" applyFont="1" applyFill="1" applyBorder="1" applyAlignment="1">
      <alignment horizontal="justify" vertical="top" wrapText="1"/>
      <protection/>
    </xf>
    <xf numFmtId="0" fontId="37" fillId="28" borderId="24" xfId="0" applyFont="1" applyFill="1" applyBorder="1" applyAlignment="1">
      <alignment horizontal="justify" vertical="top" wrapText="1"/>
    </xf>
    <xf numFmtId="0" fontId="52" fillId="28" borderId="14" xfId="0" applyFont="1" applyFill="1" applyBorder="1" applyAlignment="1">
      <alignment horizontal="left" wrapText="1"/>
    </xf>
    <xf numFmtId="0" fontId="51" fillId="28" borderId="14" xfId="0" applyFont="1" applyFill="1" applyBorder="1" applyAlignment="1">
      <alignment horizontal="left" vertical="top" wrapText="1"/>
    </xf>
    <xf numFmtId="49" fontId="51" fillId="28" borderId="15" xfId="0" applyNumberFormat="1" applyFont="1" applyFill="1" applyBorder="1" applyAlignment="1">
      <alignment horizontal="right" vertical="center"/>
    </xf>
    <xf numFmtId="49" fontId="51" fillId="28" borderId="33" xfId="0" applyNumberFormat="1" applyFont="1" applyFill="1" applyBorder="1" applyAlignment="1">
      <alignment horizontal="right" vertical="center"/>
    </xf>
    <xf numFmtId="49" fontId="51" fillId="28" borderId="16" xfId="0" applyNumberFormat="1" applyFont="1" applyFill="1" applyBorder="1" applyAlignment="1">
      <alignment horizontal="left" vertical="center"/>
    </xf>
    <xf numFmtId="49" fontId="51" fillId="28" borderId="23" xfId="0" applyNumberFormat="1" applyFont="1" applyFill="1" applyBorder="1" applyAlignment="1">
      <alignment horizontal="center" vertical="center"/>
    </xf>
    <xf numFmtId="0" fontId="37" fillId="28" borderId="15" xfId="0" applyFont="1" applyFill="1" applyBorder="1" applyAlignment="1">
      <alignment horizontal="justify" vertical="top" wrapText="1"/>
    </xf>
    <xf numFmtId="2" fontId="31" fillId="28" borderId="15" xfId="82" applyNumberFormat="1" applyFont="1" applyFill="1" applyBorder="1" applyAlignment="1">
      <alignment horizontal="justify" vertical="top" wrapText="1"/>
      <protection/>
    </xf>
    <xf numFmtId="49" fontId="50" fillId="45" borderId="14" xfId="0" applyNumberFormat="1" applyFont="1" applyFill="1" applyBorder="1" applyAlignment="1">
      <alignment horizontal="center" vertical="center"/>
    </xf>
    <xf numFmtId="0" fontId="37" fillId="56" borderId="16" xfId="0" applyFont="1" applyFill="1" applyBorder="1" applyAlignment="1">
      <alignment horizontal="justify" vertical="top" wrapText="1"/>
    </xf>
    <xf numFmtId="0" fontId="37" fillId="28" borderId="16" xfId="0" applyFont="1" applyFill="1" applyBorder="1" applyAlignment="1">
      <alignment horizontal="justify" vertical="top" wrapText="1"/>
    </xf>
    <xf numFmtId="0" fontId="22" fillId="0" borderId="14" xfId="0" applyFont="1" applyBorder="1" applyAlignment="1">
      <alignment vertical="center"/>
    </xf>
    <xf numFmtId="3" fontId="24" fillId="28" borderId="14" xfId="69" applyNumberFormat="1" applyFont="1" applyFill="1" applyBorder="1" applyAlignment="1">
      <alignment/>
      <protection/>
    </xf>
    <xf numFmtId="1" fontId="50" fillId="28" borderId="16" xfId="0" applyNumberFormat="1" applyFont="1" applyFill="1" applyBorder="1" applyAlignment="1">
      <alignment/>
    </xf>
    <xf numFmtId="1" fontId="50" fillId="32" borderId="16" xfId="0" applyNumberFormat="1" applyFont="1" applyFill="1" applyBorder="1" applyAlignment="1">
      <alignment/>
    </xf>
    <xf numFmtId="0" fontId="50" fillId="0" borderId="14" xfId="0" applyFont="1" applyBorder="1" applyAlignment="1">
      <alignment horizontal="justify" vertical="center" wrapText="1"/>
    </xf>
    <xf numFmtId="0" fontId="47" fillId="0" borderId="0" xfId="65" applyFont="1">
      <alignment/>
      <protection/>
    </xf>
    <xf numFmtId="0" fontId="37" fillId="0" borderId="14" xfId="65" applyFont="1" applyBorder="1" applyAlignment="1">
      <alignment horizontal="justify" vertical="center" wrapText="1"/>
      <protection/>
    </xf>
    <xf numFmtId="2" fontId="51" fillId="37" borderId="16" xfId="0" applyNumberFormat="1" applyFont="1" applyFill="1" applyBorder="1" applyAlignment="1">
      <alignment horizontal="right" vertical="center"/>
    </xf>
    <xf numFmtId="2" fontId="50" fillId="37" borderId="16" xfId="0" applyNumberFormat="1" applyFont="1" applyFill="1" applyBorder="1" applyAlignment="1">
      <alignment horizontal="right" vertical="center"/>
    </xf>
    <xf numFmtId="2" fontId="50" fillId="28" borderId="16" xfId="0" applyNumberFormat="1" applyFont="1" applyFill="1" applyBorder="1" applyAlignment="1">
      <alignment horizontal="right" vertical="center"/>
    </xf>
    <xf numFmtId="2" fontId="31" fillId="28" borderId="14" xfId="69" applyNumberFormat="1" applyFont="1" applyFill="1" applyBorder="1" applyAlignment="1">
      <alignment vertical="center"/>
      <protection/>
    </xf>
    <xf numFmtId="2" fontId="24" fillId="28" borderId="14" xfId="69" applyNumberFormat="1" applyFont="1" applyFill="1" applyBorder="1" applyAlignment="1">
      <alignment vertical="center"/>
      <protection/>
    </xf>
    <xf numFmtId="2" fontId="24" fillId="0" borderId="14" xfId="69" applyNumberFormat="1" applyFont="1" applyFill="1" applyBorder="1" applyAlignment="1">
      <alignment vertical="center"/>
      <protection/>
    </xf>
    <xf numFmtId="2" fontId="24" fillId="37" borderId="14" xfId="69" applyNumberFormat="1" applyFont="1" applyFill="1" applyBorder="1" applyAlignment="1">
      <alignment vertical="center"/>
      <protection/>
    </xf>
    <xf numFmtId="2" fontId="31" fillId="25" borderId="14" xfId="69" applyNumberFormat="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7" fillId="0" borderId="0" xfId="0" applyNumberFormat="1" applyFont="1" applyAlignment="1">
      <alignment vertical="center"/>
    </xf>
    <xf numFmtId="2" fontId="49" fillId="43" borderId="16" xfId="0" applyNumberFormat="1" applyFont="1" applyFill="1" applyBorder="1" applyAlignment="1">
      <alignment horizontal="right"/>
    </xf>
    <xf numFmtId="2" fontId="44" fillId="31" borderId="14" xfId="0" applyNumberFormat="1" applyFont="1" applyFill="1" applyBorder="1" applyAlignment="1">
      <alignment horizontal="center" vertical="center" wrapText="1"/>
    </xf>
    <xf numFmtId="2" fontId="44" fillId="29" borderId="14" xfId="0" applyNumberFormat="1" applyFont="1" applyFill="1" applyBorder="1" applyAlignment="1">
      <alignment horizontal="center" vertical="center" wrapText="1"/>
    </xf>
    <xf numFmtId="2" fontId="44" fillId="10" borderId="14" xfId="0" applyNumberFormat="1" applyFont="1" applyFill="1" applyBorder="1" applyAlignment="1">
      <alignment horizontal="center" vertical="center" wrapText="1"/>
    </xf>
    <xf numFmtId="2" fontId="31" fillId="30" borderId="14" xfId="0" applyNumberFormat="1" applyFont="1" applyFill="1" applyBorder="1" applyAlignment="1">
      <alignment horizontal="center" vertical="center" wrapText="1"/>
    </xf>
    <xf numFmtId="2" fontId="31" fillId="0" borderId="14" xfId="0" applyNumberFormat="1" applyFont="1" applyBorder="1" applyAlignment="1">
      <alignment horizontal="center" vertical="center" wrapText="1"/>
    </xf>
    <xf numFmtId="2" fontId="31" fillId="10" borderId="14" xfId="0" applyNumberFormat="1" applyFont="1" applyFill="1" applyBorder="1" applyAlignment="1">
      <alignment horizontal="center" vertical="top" wrapText="1"/>
    </xf>
    <xf numFmtId="2" fontId="31" fillId="30" borderId="14" xfId="0" applyNumberFormat="1" applyFont="1" applyFill="1" applyBorder="1" applyAlignment="1">
      <alignment horizontal="center" vertical="top" wrapText="1"/>
    </xf>
    <xf numFmtId="2" fontId="31" fillId="0" borderId="14" xfId="0" applyNumberFormat="1" applyFont="1" applyBorder="1" applyAlignment="1">
      <alignment horizontal="center" vertical="top" wrapText="1"/>
    </xf>
    <xf numFmtId="2" fontId="31" fillId="4" borderId="14" xfId="0" applyNumberFormat="1" applyFont="1" applyFill="1" applyBorder="1" applyAlignment="1">
      <alignment horizontal="center" vertical="center" wrapText="1"/>
    </xf>
    <xf numFmtId="2" fontId="31" fillId="25" borderId="14" xfId="0" applyNumberFormat="1" applyFont="1" applyFill="1" applyBorder="1" applyAlignment="1">
      <alignment horizontal="center" vertical="center" wrapText="1"/>
    </xf>
    <xf numFmtId="2" fontId="44" fillId="47" borderId="14" xfId="0" applyNumberFormat="1" applyFont="1" applyFill="1" applyBorder="1" applyAlignment="1">
      <alignment horizontal="center" vertical="center" wrapText="1"/>
    </xf>
    <xf numFmtId="2" fontId="31" fillId="28" borderId="14" xfId="0" applyNumberFormat="1" applyFont="1" applyFill="1" applyBorder="1" applyAlignment="1">
      <alignment horizontal="center" vertical="center" wrapText="1"/>
    </xf>
    <xf numFmtId="2" fontId="44" fillId="3" borderId="14" xfId="0" applyNumberFormat="1" applyFont="1" applyFill="1" applyBorder="1" applyAlignment="1">
      <alignment horizontal="center" vertical="center"/>
    </xf>
    <xf numFmtId="2" fontId="44" fillId="30" borderId="14" xfId="0" applyNumberFormat="1" applyFont="1" applyFill="1" applyBorder="1" applyAlignment="1">
      <alignment horizontal="center" vertical="center"/>
    </xf>
    <xf numFmtId="2" fontId="31" fillId="25" borderId="14" xfId="0" applyNumberFormat="1" applyFont="1" applyFill="1" applyBorder="1" applyAlignment="1">
      <alignment horizontal="center" vertical="center"/>
    </xf>
    <xf numFmtId="2" fontId="31" fillId="0" borderId="14" xfId="0" applyNumberFormat="1" applyFont="1" applyBorder="1" applyAlignment="1">
      <alignment horizontal="center" vertical="center"/>
    </xf>
    <xf numFmtId="2" fontId="26" fillId="30" borderId="14" xfId="0" applyNumberFormat="1" applyFont="1" applyFill="1" applyBorder="1" applyAlignment="1">
      <alignment horizontal="center" vertical="center"/>
    </xf>
    <xf numFmtId="2" fontId="54" fillId="0" borderId="14" xfId="0" applyNumberFormat="1" applyFont="1" applyBorder="1" applyAlignment="1">
      <alignment horizontal="center" vertical="center"/>
    </xf>
    <xf numFmtId="2" fontId="31" fillId="37" borderId="14" xfId="0" applyNumberFormat="1" applyFont="1" applyFill="1" applyBorder="1" applyAlignment="1">
      <alignment horizontal="center" vertical="center" wrapText="1"/>
    </xf>
    <xf numFmtId="49" fontId="24" fillId="37" borderId="18" xfId="0" applyNumberFormat="1" applyFont="1" applyFill="1" applyBorder="1" applyAlignment="1">
      <alignment vertical="top" wrapText="1"/>
    </xf>
    <xf numFmtId="49" fontId="24" fillId="37" borderId="14" xfId="0" applyNumberFormat="1" applyFont="1" applyFill="1" applyBorder="1" applyAlignment="1">
      <alignment horizontal="center" vertical="top"/>
    </xf>
    <xf numFmtId="2" fontId="27" fillId="26" borderId="14" xfId="0" applyNumberFormat="1" applyFont="1" applyFill="1" applyBorder="1" applyAlignment="1">
      <alignment horizontal="right" vertical="center" wrapText="1"/>
    </xf>
    <xf numFmtId="2" fontId="27" fillId="34" borderId="14" xfId="0" applyNumberFormat="1" applyFont="1" applyFill="1" applyBorder="1" applyAlignment="1">
      <alignment horizontal="right" vertical="center" wrapText="1"/>
    </xf>
    <xf numFmtId="2" fontId="27" fillId="35" borderId="14" xfId="0" applyNumberFormat="1" applyFont="1" applyFill="1" applyBorder="1" applyAlignment="1">
      <alignment horizontal="right" vertical="center" wrapText="1"/>
    </xf>
    <xf numFmtId="2" fontId="44" fillId="51" borderId="14" xfId="82" applyNumberFormat="1" applyFont="1" applyFill="1" applyBorder="1" applyAlignment="1">
      <alignment horizontal="right" vertical="center" wrapText="1"/>
      <protection/>
    </xf>
    <xf numFmtId="2" fontId="31" fillId="51" borderId="14" xfId="82" applyNumberFormat="1" applyFont="1" applyFill="1" applyBorder="1" applyAlignment="1">
      <alignment horizontal="right" vertical="center" wrapText="1"/>
      <protection/>
    </xf>
    <xf numFmtId="2" fontId="31" fillId="0" borderId="14" xfId="82" applyNumberFormat="1" applyFont="1" applyFill="1" applyBorder="1" applyAlignment="1">
      <alignment horizontal="right" vertical="center" wrapText="1"/>
      <protection/>
    </xf>
    <xf numFmtId="2" fontId="44" fillId="49" borderId="14" xfId="82" applyNumberFormat="1" applyFont="1" applyFill="1" applyBorder="1" applyAlignment="1">
      <alignment horizontal="right" vertical="center" wrapText="1"/>
      <protection/>
    </xf>
    <xf numFmtId="2" fontId="37" fillId="36" borderId="14" xfId="0" applyNumberFormat="1" applyFont="1" applyFill="1" applyBorder="1" applyAlignment="1">
      <alignment horizontal="right" vertical="center" wrapText="1"/>
    </xf>
    <xf numFmtId="2" fontId="27" fillId="52" borderId="14" xfId="0" applyNumberFormat="1" applyFont="1" applyFill="1" applyBorder="1" applyAlignment="1">
      <alignment horizontal="right" vertical="center" wrapText="1"/>
    </xf>
    <xf numFmtId="2" fontId="37" fillId="51" borderId="14" xfId="0" applyNumberFormat="1" applyFont="1" applyFill="1" applyBorder="1" applyAlignment="1">
      <alignment horizontal="right" vertical="center" wrapText="1"/>
    </xf>
    <xf numFmtId="2" fontId="27" fillId="38" borderId="14" xfId="0" applyNumberFormat="1" applyFont="1" applyFill="1" applyBorder="1" applyAlignment="1">
      <alignment horizontal="right" vertical="center" wrapText="1"/>
    </xf>
    <xf numFmtId="2" fontId="31" fillId="25" borderId="14" xfId="82" applyNumberFormat="1" applyFont="1" applyFill="1" applyBorder="1" applyAlignment="1">
      <alignment horizontal="right" vertical="center" wrapText="1"/>
      <protection/>
    </xf>
    <xf numFmtId="2" fontId="31" fillId="4" borderId="14" xfId="82" applyNumberFormat="1" applyFont="1" applyFill="1" applyBorder="1" applyAlignment="1">
      <alignment horizontal="right" vertical="center" wrapText="1"/>
      <protection/>
    </xf>
    <xf numFmtId="2" fontId="37" fillId="0" borderId="14" xfId="0" applyNumberFormat="1" applyFont="1" applyFill="1" applyBorder="1" applyAlignment="1">
      <alignment horizontal="right" vertical="center" wrapText="1"/>
    </xf>
    <xf numFmtId="2" fontId="51" fillId="49" borderId="14" xfId="0" applyNumberFormat="1" applyFont="1" applyFill="1" applyBorder="1" applyAlignment="1">
      <alignment horizontal="right" vertical="center"/>
    </xf>
    <xf numFmtId="2" fontId="37" fillId="52" borderId="23" xfId="0" applyNumberFormat="1" applyFont="1" applyFill="1" applyBorder="1" applyAlignment="1">
      <alignment horizontal="right" vertical="center" wrapText="1"/>
    </xf>
    <xf numFmtId="2" fontId="37" fillId="52" borderId="14" xfId="0" applyNumberFormat="1" applyFont="1" applyFill="1" applyBorder="1" applyAlignment="1">
      <alignment horizontal="right" vertical="center" wrapText="1"/>
    </xf>
    <xf numFmtId="2" fontId="37" fillId="0" borderId="14" xfId="0" applyNumberFormat="1" applyFont="1" applyBorder="1" applyAlignment="1">
      <alignment horizontal="right" vertical="center" wrapText="1"/>
    </xf>
    <xf numFmtId="2" fontId="37" fillId="54" borderId="23" xfId="0" applyNumberFormat="1" applyFont="1" applyFill="1" applyBorder="1" applyAlignment="1">
      <alignment horizontal="right" vertical="center" wrapText="1"/>
    </xf>
    <xf numFmtId="2" fontId="37" fillId="36" borderId="23" xfId="0" applyNumberFormat="1" applyFont="1" applyFill="1" applyBorder="1" applyAlignment="1">
      <alignment horizontal="right" vertical="center" wrapText="1"/>
    </xf>
    <xf numFmtId="2" fontId="27" fillId="36" borderId="23" xfId="0" applyNumberFormat="1" applyFont="1" applyFill="1" applyBorder="1" applyAlignment="1">
      <alignment horizontal="right" vertical="center" wrapText="1"/>
    </xf>
    <xf numFmtId="2" fontId="37" fillId="0" borderId="11" xfId="0" applyNumberFormat="1" applyFont="1" applyFill="1" applyBorder="1" applyAlignment="1">
      <alignment horizontal="right" vertical="center" wrapText="1"/>
    </xf>
    <xf numFmtId="2" fontId="27" fillId="36" borderId="14" xfId="0" applyNumberFormat="1" applyFont="1" applyFill="1" applyBorder="1" applyAlignment="1">
      <alignment horizontal="right" vertical="center" wrapText="1"/>
    </xf>
    <xf numFmtId="2" fontId="44" fillId="45" borderId="14" xfId="82" applyNumberFormat="1" applyFont="1" applyFill="1" applyBorder="1" applyAlignment="1">
      <alignment horizontal="right" vertical="center" wrapText="1"/>
      <protection/>
    </xf>
    <xf numFmtId="2" fontId="31" fillId="32" borderId="14" xfId="72" applyNumberFormat="1" applyFont="1" applyFill="1" applyBorder="1" applyAlignment="1">
      <alignment horizontal="right" vertical="center" wrapText="1"/>
      <protection/>
    </xf>
    <xf numFmtId="2" fontId="31" fillId="0" borderId="14" xfId="72" applyNumberFormat="1" applyFont="1" applyFill="1" applyBorder="1" applyAlignment="1">
      <alignment horizontal="right" vertical="center" wrapText="1"/>
      <protection/>
    </xf>
    <xf numFmtId="2" fontId="31" fillId="45" borderId="14" xfId="82" applyNumberFormat="1" applyFont="1" applyFill="1" applyBorder="1" applyAlignment="1">
      <alignment horizontal="right" vertical="center" wrapText="1"/>
      <protection/>
    </xf>
    <xf numFmtId="2" fontId="31" fillId="28" borderId="14" xfId="82" applyNumberFormat="1" applyFont="1" applyFill="1" applyBorder="1" applyAlignment="1">
      <alignment horizontal="right" vertical="center" wrapText="1"/>
      <protection/>
    </xf>
    <xf numFmtId="2" fontId="31" fillId="37" borderId="14" xfId="82" applyNumberFormat="1" applyFont="1" applyFill="1" applyBorder="1" applyAlignment="1">
      <alignment horizontal="right" vertical="center" wrapText="1"/>
      <protection/>
    </xf>
    <xf numFmtId="2" fontId="51" fillId="47" borderId="14" xfId="0" applyNumberFormat="1" applyFont="1" applyFill="1" applyBorder="1" applyAlignment="1">
      <alignment horizontal="right" vertical="center"/>
    </xf>
    <xf numFmtId="2" fontId="51" fillId="45" borderId="14" xfId="0" applyNumberFormat="1" applyFont="1" applyFill="1" applyBorder="1" applyAlignment="1">
      <alignment horizontal="right" vertical="center"/>
    </xf>
    <xf numFmtId="2" fontId="50" fillId="51" borderId="14" xfId="0" applyNumberFormat="1" applyFont="1" applyFill="1" applyBorder="1" applyAlignment="1">
      <alignment horizontal="right" vertical="center"/>
    </xf>
    <xf numFmtId="2" fontId="31" fillId="36" borderId="14" xfId="0" applyNumberFormat="1" applyFont="1" applyFill="1" applyBorder="1" applyAlignment="1">
      <alignment horizontal="right" vertical="center" wrapText="1"/>
    </xf>
    <xf numFmtId="2" fontId="51" fillId="53" borderId="14" xfId="0" applyNumberFormat="1" applyFont="1" applyFill="1" applyBorder="1" applyAlignment="1">
      <alignment horizontal="right" vertical="center"/>
    </xf>
    <xf numFmtId="2" fontId="50" fillId="51" borderId="14" xfId="0" applyNumberFormat="1" applyFont="1" applyFill="1" applyBorder="1" applyAlignment="1">
      <alignment vertical="center"/>
    </xf>
    <xf numFmtId="2" fontId="50" fillId="28" borderId="14" xfId="0" applyNumberFormat="1" applyFont="1" applyFill="1" applyBorder="1" applyAlignment="1">
      <alignment horizontal="right" vertical="center"/>
    </xf>
    <xf numFmtId="2" fontId="44" fillId="35" borderId="14" xfId="0" applyNumberFormat="1" applyFont="1" applyFill="1" applyBorder="1" applyAlignment="1">
      <alignment horizontal="right" vertical="center" wrapText="1"/>
    </xf>
    <xf numFmtId="2" fontId="44" fillId="50" borderId="14" xfId="0" applyNumberFormat="1" applyFont="1" applyFill="1" applyBorder="1" applyAlignment="1">
      <alignment horizontal="right" vertical="center" wrapText="1"/>
    </xf>
    <xf numFmtId="2" fontId="37" fillId="27" borderId="14" xfId="0" applyNumberFormat="1" applyFont="1" applyFill="1" applyBorder="1" applyAlignment="1">
      <alignment horizontal="right" vertical="center" wrapText="1"/>
    </xf>
    <xf numFmtId="2" fontId="27" fillId="50" borderId="14" xfId="0" applyNumberFormat="1" applyFont="1" applyFill="1" applyBorder="1" applyAlignment="1">
      <alignment horizontal="right" vertical="center" wrapText="1"/>
    </xf>
    <xf numFmtId="2" fontId="27" fillId="46" borderId="14" xfId="0" applyNumberFormat="1" applyFont="1" applyFill="1" applyBorder="1" applyAlignment="1">
      <alignment horizontal="right" vertical="center" wrapText="1"/>
    </xf>
    <xf numFmtId="2" fontId="37" fillId="0" borderId="13" xfId="0" applyNumberFormat="1" applyFont="1" applyBorder="1" applyAlignment="1">
      <alignment horizontal="center" vertical="center" wrapText="1"/>
    </xf>
    <xf numFmtId="2" fontId="27" fillId="54" borderId="14" xfId="0" applyNumberFormat="1" applyFont="1" applyFill="1" applyBorder="1" applyAlignment="1">
      <alignment horizontal="right" vertical="center" wrapText="1"/>
    </xf>
    <xf numFmtId="49" fontId="37" fillId="47" borderId="16" xfId="0" applyNumberFormat="1" applyFont="1" applyFill="1" applyBorder="1" applyAlignment="1">
      <alignment vertical="center" wrapText="1"/>
    </xf>
    <xf numFmtId="0" fontId="37" fillId="28" borderId="16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justify" vertical="top" wrapText="1"/>
    </xf>
    <xf numFmtId="0" fontId="37" fillId="28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2" fontId="51" fillId="55" borderId="14" xfId="0" applyNumberFormat="1" applyFont="1" applyFill="1" applyBorder="1" applyAlignment="1">
      <alignment horizontal="right" vertical="center"/>
    </xf>
    <xf numFmtId="2" fontId="50" fillId="49" borderId="14" xfId="0" applyNumberFormat="1" applyFont="1" applyFill="1" applyBorder="1" applyAlignment="1">
      <alignment horizontal="right" vertical="center"/>
    </xf>
    <xf numFmtId="2" fontId="31" fillId="53" borderId="14" xfId="82" applyNumberFormat="1" applyFont="1" applyFill="1" applyBorder="1" applyAlignment="1">
      <alignment horizontal="right" vertical="center" wrapText="1"/>
      <protection/>
    </xf>
    <xf numFmtId="2" fontId="50" fillId="56" borderId="14" xfId="0" applyNumberFormat="1" applyFont="1" applyFill="1" applyBorder="1" applyAlignment="1">
      <alignment horizontal="right" vertical="center"/>
    </xf>
    <xf numFmtId="2" fontId="50" fillId="56" borderId="14" xfId="0" applyNumberFormat="1" applyFont="1" applyFill="1" applyBorder="1" applyAlignment="1">
      <alignment vertical="center"/>
    </xf>
    <xf numFmtId="2" fontId="50" fillId="57" borderId="14" xfId="0" applyNumberFormat="1" applyFont="1" applyFill="1" applyBorder="1" applyAlignment="1">
      <alignment horizontal="right" vertical="center"/>
    </xf>
    <xf numFmtId="2" fontId="50" fillId="58" borderId="14" xfId="0" applyNumberFormat="1" applyFont="1" applyFill="1" applyBorder="1" applyAlignment="1">
      <alignment horizontal="right" vertical="center"/>
    </xf>
    <xf numFmtId="2" fontId="50" fillId="28" borderId="14" xfId="0" applyNumberFormat="1" applyFont="1" applyFill="1" applyBorder="1" applyAlignment="1">
      <alignment vertical="center"/>
    </xf>
    <xf numFmtId="2" fontId="31" fillId="56" borderId="14" xfId="82" applyNumberFormat="1" applyFont="1" applyFill="1" applyBorder="1" applyAlignment="1">
      <alignment horizontal="right" vertical="center" wrapText="1"/>
      <protection/>
    </xf>
    <xf numFmtId="2" fontId="44" fillId="45" borderId="14" xfId="82" applyNumberFormat="1" applyFont="1" applyFill="1" applyBorder="1" applyAlignment="1">
      <alignment vertical="center" wrapText="1"/>
      <protection/>
    </xf>
    <xf numFmtId="2" fontId="31" fillId="56" borderId="14" xfId="82" applyNumberFormat="1" applyFont="1" applyFill="1" applyBorder="1" applyAlignment="1">
      <alignment vertical="center" wrapText="1"/>
      <protection/>
    </xf>
    <xf numFmtId="2" fontId="31" fillId="51" borderId="14" xfId="82" applyNumberFormat="1" applyFont="1" applyFill="1" applyBorder="1" applyAlignment="1">
      <alignment vertical="center" wrapText="1"/>
      <protection/>
    </xf>
    <xf numFmtId="2" fontId="50" fillId="59" borderId="14" xfId="0" applyNumberFormat="1" applyFont="1" applyFill="1" applyBorder="1" applyAlignment="1">
      <alignment horizontal="right" vertical="center"/>
    </xf>
    <xf numFmtId="2" fontId="44" fillId="46" borderId="14" xfId="0" applyNumberFormat="1" applyFont="1" applyFill="1" applyBorder="1" applyAlignment="1">
      <alignment horizontal="right" vertical="center" wrapText="1"/>
    </xf>
    <xf numFmtId="2" fontId="37" fillId="28" borderId="14" xfId="0" applyNumberFormat="1" applyFont="1" applyFill="1" applyBorder="1" applyAlignment="1">
      <alignment horizontal="right" vertical="center" wrapText="1"/>
    </xf>
    <xf numFmtId="2" fontId="50" fillId="60" borderId="14" xfId="0" applyNumberFormat="1" applyFont="1" applyFill="1" applyBorder="1" applyAlignment="1">
      <alignment horizontal="right" vertical="center"/>
    </xf>
    <xf numFmtId="0" fontId="31" fillId="28" borderId="0" xfId="0" applyFont="1" applyFill="1" applyBorder="1" applyAlignment="1">
      <alignment horizontal="justify" vertical="top" wrapText="1"/>
    </xf>
    <xf numFmtId="49" fontId="51" fillId="28" borderId="14" xfId="0" applyNumberFormat="1" applyFont="1" applyFill="1" applyBorder="1" applyAlignment="1">
      <alignment horizontal="center" vertical="center" wrapText="1"/>
    </xf>
    <xf numFmtId="2" fontId="50" fillId="45" borderId="14" xfId="0" applyNumberFormat="1" applyFont="1" applyFill="1" applyBorder="1" applyAlignment="1">
      <alignment horizontal="right" vertical="center"/>
    </xf>
    <xf numFmtId="2" fontId="31" fillId="51" borderId="14" xfId="0" applyNumberFormat="1" applyFont="1" applyFill="1" applyBorder="1" applyAlignment="1">
      <alignment horizontal="right" vertical="center"/>
    </xf>
    <xf numFmtId="2" fontId="51" fillId="28" borderId="14" xfId="0" applyNumberFormat="1" applyFont="1" applyFill="1" applyBorder="1" applyAlignment="1">
      <alignment horizontal="right" vertical="center"/>
    </xf>
    <xf numFmtId="1" fontId="55" fillId="37" borderId="16" xfId="0" applyNumberFormat="1" applyFont="1" applyFill="1" applyBorder="1" applyAlignment="1">
      <alignment vertical="center"/>
    </xf>
    <xf numFmtId="4" fontId="24" fillId="0" borderId="14" xfId="0" applyNumberFormat="1" applyFont="1" applyBorder="1" applyAlignment="1">
      <alignment horizontal="center" vertical="center"/>
    </xf>
    <xf numFmtId="4" fontId="24" fillId="32" borderId="14" xfId="0" applyNumberFormat="1" applyFont="1" applyFill="1" applyBorder="1" applyAlignment="1">
      <alignment horizontal="center" vertical="center"/>
    </xf>
    <xf numFmtId="4" fontId="26" fillId="3" borderId="14" xfId="0" applyNumberFormat="1" applyFont="1" applyFill="1" applyBorder="1" applyAlignment="1">
      <alignment horizontal="center" vertical="center"/>
    </xf>
    <xf numFmtId="2" fontId="26" fillId="3" borderId="14" xfId="0" applyNumberFormat="1" applyFont="1" applyFill="1" applyBorder="1" applyAlignment="1">
      <alignment horizontal="center" vertical="center"/>
    </xf>
    <xf numFmtId="2" fontId="26" fillId="32" borderId="14" xfId="0" applyNumberFormat="1" applyFont="1" applyFill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vertical="center"/>
    </xf>
    <xf numFmtId="49" fontId="24" fillId="53" borderId="14" xfId="0" applyNumberFormat="1" applyFont="1" applyFill="1" applyBorder="1" applyAlignment="1">
      <alignment horizontal="center" vertical="center"/>
    </xf>
    <xf numFmtId="2" fontId="31" fillId="53" borderId="14" xfId="0" applyNumberFormat="1" applyFont="1" applyFill="1" applyBorder="1" applyAlignment="1">
      <alignment horizontal="center" vertical="center" wrapText="1"/>
    </xf>
    <xf numFmtId="0" fontId="24" fillId="53" borderId="14" xfId="0" applyFont="1" applyFill="1" applyBorder="1" applyAlignment="1">
      <alignment vertical="center" wrapText="1"/>
    </xf>
    <xf numFmtId="49" fontId="24" fillId="47" borderId="14" xfId="0" applyNumberFormat="1" applyFont="1" applyFill="1" applyBorder="1" applyAlignment="1">
      <alignment horizontal="center" vertical="center"/>
    </xf>
    <xf numFmtId="0" fontId="24" fillId="47" borderId="14" xfId="0" applyFont="1" applyFill="1" applyBorder="1" applyAlignment="1">
      <alignment vertical="top" wrapText="1"/>
    </xf>
    <xf numFmtId="49" fontId="24" fillId="37" borderId="14" xfId="0" applyNumberFormat="1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vertical="top" wrapText="1"/>
    </xf>
    <xf numFmtId="0" fontId="26" fillId="47" borderId="14" xfId="0" applyFont="1" applyFill="1" applyBorder="1" applyAlignment="1">
      <alignment horizontal="center" vertical="center" wrapText="1"/>
    </xf>
    <xf numFmtId="0" fontId="23" fillId="47" borderId="14" xfId="0" applyFont="1" applyFill="1" applyBorder="1" applyAlignment="1">
      <alignment vertical="center" wrapText="1"/>
    </xf>
    <xf numFmtId="2" fontId="44" fillId="10" borderId="14" xfId="0" applyNumberFormat="1" applyFont="1" applyFill="1" applyBorder="1" applyAlignment="1">
      <alignment horizontal="center" vertical="top" wrapText="1"/>
    </xf>
    <xf numFmtId="0" fontId="31" fillId="0" borderId="0" xfId="0" applyFont="1" applyBorder="1" applyAlignment="1">
      <alignment horizontal="right" vertical="center" wrapText="1"/>
    </xf>
    <xf numFmtId="0" fontId="23" fillId="0" borderId="0" xfId="66" applyFont="1" applyAlignment="1">
      <alignment horizontal="center" vertical="center"/>
      <protection/>
    </xf>
    <xf numFmtId="0" fontId="38" fillId="0" borderId="0" xfId="66" applyFont="1" applyAlignment="1">
      <alignment horizontal="right" vertical="center"/>
      <protection/>
    </xf>
    <xf numFmtId="0" fontId="0" fillId="0" borderId="0" xfId="66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37" fillId="0" borderId="0" xfId="66" applyFont="1" applyAlignment="1">
      <alignment horizontal="right"/>
      <protection/>
    </xf>
    <xf numFmtId="0" fontId="47" fillId="0" borderId="0" xfId="0" applyFont="1" applyAlignment="1">
      <alignment horizontal="right"/>
    </xf>
    <xf numFmtId="0" fontId="37" fillId="0" borderId="0" xfId="66" applyFont="1" applyAlignment="1">
      <alignment horizontal="left"/>
      <protection/>
    </xf>
    <xf numFmtId="0" fontId="47" fillId="0" borderId="0" xfId="0" applyFont="1" applyAlignment="1">
      <alignment/>
    </xf>
    <xf numFmtId="0" fontId="27" fillId="0" borderId="0" xfId="66" applyFont="1" applyAlignment="1">
      <alignment horizontal="center" vertical="center"/>
      <protection/>
    </xf>
    <xf numFmtId="0" fontId="31" fillId="0" borderId="0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37" fillId="0" borderId="0" xfId="66" applyFont="1" applyAlignment="1">
      <alignment horizontal="right" vertical="center"/>
      <protection/>
    </xf>
    <xf numFmtId="0" fontId="47" fillId="0" borderId="0" xfId="66" applyFont="1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 wrapText="1"/>
    </xf>
    <xf numFmtId="49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3" fillId="0" borderId="0" xfId="67" applyFont="1" applyAlignment="1">
      <alignment horizontal="center" vertical="center"/>
      <protection/>
    </xf>
    <xf numFmtId="0" fontId="37" fillId="0" borderId="14" xfId="0" applyFont="1" applyFill="1" applyBorder="1" applyAlignment="1">
      <alignment horizontal="justify" vertical="top" wrapText="1"/>
    </xf>
    <xf numFmtId="0" fontId="37" fillId="0" borderId="14" xfId="0" applyFont="1" applyBorder="1" applyAlignment="1">
      <alignment horizontal="left" wrapText="1"/>
    </xf>
    <xf numFmtId="49" fontId="37" fillId="0" borderId="14" xfId="67" applyNumberFormat="1" applyFont="1" applyFill="1" applyBorder="1" applyAlignment="1">
      <alignment horizontal="center" wrapText="1"/>
      <protection/>
    </xf>
    <xf numFmtId="0" fontId="0" fillId="0" borderId="14" xfId="0" applyFill="1" applyBorder="1" applyAlignment="1">
      <alignment horizontal="center" wrapText="1"/>
    </xf>
    <xf numFmtId="0" fontId="37" fillId="0" borderId="14" xfId="0" applyFont="1" applyFill="1" applyBorder="1" applyAlignment="1">
      <alignment horizontal="left" wrapText="1"/>
    </xf>
    <xf numFmtId="0" fontId="37" fillId="0" borderId="14" xfId="0" applyFont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23" fillId="0" borderId="0" xfId="67" applyFont="1" applyAlignment="1">
      <alignment horizontal="center" vertical="center" wrapText="1"/>
      <protection/>
    </xf>
    <xf numFmtId="0" fontId="38" fillId="0" borderId="0" xfId="67" applyFont="1" applyAlignment="1">
      <alignment horizontal="right"/>
      <protection/>
    </xf>
    <xf numFmtId="0" fontId="0" fillId="0" borderId="0" xfId="67" applyAlignment="1">
      <alignment horizontal="right"/>
      <protection/>
    </xf>
    <xf numFmtId="0" fontId="39" fillId="0" borderId="0" xfId="67" applyFont="1" applyAlignment="1">
      <alignment horizontal="center" vertical="center"/>
      <protection/>
    </xf>
    <xf numFmtId="0" fontId="39" fillId="0" borderId="0" xfId="67" applyFont="1" applyAlignment="1">
      <alignment horizontal="center"/>
      <protection/>
    </xf>
    <xf numFmtId="173" fontId="37" fillId="0" borderId="17" xfId="67" applyNumberFormat="1" applyFont="1" applyBorder="1" applyAlignment="1">
      <alignment horizontal="right"/>
      <protection/>
    </xf>
    <xf numFmtId="0" fontId="0" fillId="0" borderId="17" xfId="0" applyBorder="1" applyAlignment="1">
      <alignment horizontal="right"/>
    </xf>
    <xf numFmtId="0" fontId="26" fillId="31" borderId="15" xfId="0" applyFont="1" applyFill="1" applyBorder="1" applyAlignment="1">
      <alignment horizontal="center" vertical="center" wrapText="1"/>
    </xf>
    <xf numFmtId="0" fontId="26" fillId="31" borderId="16" xfId="0" applyFont="1" applyFill="1" applyBorder="1" applyAlignment="1">
      <alignment horizontal="center" vertical="center" wrapText="1"/>
    </xf>
    <xf numFmtId="0" fontId="37" fillId="0" borderId="0" xfId="67" applyFont="1" applyAlignment="1">
      <alignment horizontal="right"/>
      <protection/>
    </xf>
    <xf numFmtId="0" fontId="48" fillId="0" borderId="0" xfId="67" applyFont="1" applyAlignment="1">
      <alignment horizontal="center"/>
      <protection/>
    </xf>
    <xf numFmtId="0" fontId="48" fillId="0" borderId="0" xfId="67" applyFont="1" applyAlignment="1">
      <alignment horizontal="center" vertical="center"/>
      <protection/>
    </xf>
    <xf numFmtId="0" fontId="26" fillId="31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49" fontId="22" fillId="44" borderId="15" xfId="0" applyNumberFormat="1" applyFont="1" applyFill="1" applyBorder="1" applyAlignment="1">
      <alignment horizontal="center" vertical="center" wrapText="1"/>
    </xf>
    <xf numFmtId="49" fontId="22" fillId="44" borderId="33" xfId="0" applyNumberFormat="1" applyFont="1" applyFill="1" applyBorder="1" applyAlignment="1">
      <alignment horizontal="center" vertical="center" wrapText="1"/>
    </xf>
    <xf numFmtId="49" fontId="22" fillId="44" borderId="16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justify" vertical="center"/>
    </xf>
    <xf numFmtId="0" fontId="9" fillId="0" borderId="3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49" fontId="27" fillId="28" borderId="15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vertical="center"/>
    </xf>
    <xf numFmtId="0" fontId="30" fillId="47" borderId="15" xfId="0" applyFont="1" applyFill="1" applyBorder="1" applyAlignment="1">
      <alignment vertical="center"/>
    </xf>
    <xf numFmtId="0" fontId="0" fillId="47" borderId="16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27" fillId="0" borderId="19" xfId="0" applyFont="1" applyBorder="1" applyAlignment="1">
      <alignment horizontal="justify" vertical="top"/>
    </xf>
    <xf numFmtId="0" fontId="9" fillId="0" borderId="17" xfId="0" applyFont="1" applyBorder="1" applyAlignment="1">
      <alignment/>
    </xf>
    <xf numFmtId="0" fontId="9" fillId="0" borderId="25" xfId="0" applyFont="1" applyBorder="1" applyAlignment="1">
      <alignment/>
    </xf>
    <xf numFmtId="0" fontId="23" fillId="0" borderId="0" xfId="65" applyFont="1" applyAlignment="1">
      <alignment horizontal="center"/>
      <protection/>
    </xf>
    <xf numFmtId="0" fontId="23" fillId="0" borderId="0" xfId="65" applyFont="1" applyAlignment="1">
      <alignment horizontal="center" vertical="center"/>
      <protection/>
    </xf>
    <xf numFmtId="0" fontId="38" fillId="0" borderId="14" xfId="65" applyFont="1" applyBorder="1" applyAlignment="1">
      <alignment horizontal="center" vertical="center" wrapText="1"/>
      <protection/>
    </xf>
    <xf numFmtId="0" fontId="38" fillId="0" borderId="15" xfId="65" applyFont="1" applyBorder="1" applyAlignment="1">
      <alignment horizontal="center" vertical="center"/>
      <protection/>
    </xf>
    <xf numFmtId="0" fontId="38" fillId="0" borderId="33" xfId="65" applyFont="1" applyBorder="1" applyAlignment="1">
      <alignment horizontal="center" vertical="center"/>
      <protection/>
    </xf>
    <xf numFmtId="0" fontId="38" fillId="0" borderId="16" xfId="65" applyFont="1" applyBorder="1" applyAlignment="1">
      <alignment horizontal="center" vertical="center"/>
      <protection/>
    </xf>
    <xf numFmtId="0" fontId="37" fillId="0" borderId="0" xfId="65" applyFont="1" applyAlignment="1">
      <alignment horizontal="left" vertical="center"/>
      <protection/>
    </xf>
    <xf numFmtId="0" fontId="37" fillId="0" borderId="0" xfId="65" applyFont="1" applyAlignment="1">
      <alignment horizontal="center" vertical="center"/>
      <protection/>
    </xf>
    <xf numFmtId="0" fontId="38" fillId="0" borderId="15" xfId="65" applyFont="1" applyBorder="1" applyAlignment="1">
      <alignment horizontal="center" vertical="center" wrapText="1"/>
      <protection/>
    </xf>
    <xf numFmtId="0" fontId="38" fillId="0" borderId="33" xfId="65" applyFont="1" applyBorder="1" applyAlignment="1">
      <alignment horizontal="center" vertical="center" wrapText="1"/>
      <protection/>
    </xf>
    <xf numFmtId="0" fontId="38" fillId="0" borderId="16" xfId="65" applyFont="1" applyBorder="1" applyAlignment="1">
      <alignment horizontal="center" vertical="center" wrapText="1"/>
      <protection/>
    </xf>
    <xf numFmtId="0" fontId="37" fillId="0" borderId="0" xfId="65" applyFont="1" applyAlignment="1">
      <alignment horizontal="left" vertical="center" wrapText="1"/>
      <protection/>
    </xf>
    <xf numFmtId="0" fontId="57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 wrapText="1"/>
    </xf>
    <xf numFmtId="49" fontId="37" fillId="28" borderId="15" xfId="0" applyNumberFormat="1" applyFont="1" applyFill="1" applyBorder="1" applyAlignment="1">
      <alignment horizontal="right" vertical="center" wrapText="1"/>
    </xf>
    <xf numFmtId="0" fontId="0" fillId="0" borderId="33" xfId="0" applyBorder="1" applyAlignment="1">
      <alignment vertical="center"/>
    </xf>
    <xf numFmtId="0" fontId="0" fillId="0" borderId="16" xfId="0" applyBorder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37" fillId="66" borderId="15" xfId="0" applyNumberFormat="1" applyFont="1" applyFill="1" applyBorder="1" applyAlignment="1">
      <alignment horizontal="right" vertical="center" wrapText="1"/>
    </xf>
    <xf numFmtId="49" fontId="0" fillId="56" borderId="33" xfId="0" applyNumberFormat="1" applyFill="1" applyBorder="1" applyAlignment="1">
      <alignment vertical="center"/>
    </xf>
    <xf numFmtId="49" fontId="0" fillId="56" borderId="16" xfId="0" applyNumberFormat="1" applyFill="1" applyBorder="1" applyAlignment="1">
      <alignment vertical="center"/>
    </xf>
    <xf numFmtId="49" fontId="37" fillId="0" borderId="15" xfId="0" applyNumberFormat="1" applyFont="1" applyFill="1" applyBorder="1" applyAlignment="1">
      <alignment horizontal="center" wrapText="1"/>
    </xf>
    <xf numFmtId="49" fontId="0" fillId="0" borderId="33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37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37" fillId="0" borderId="0" xfId="0" applyFont="1" applyAlignment="1">
      <alignment horizontal="center"/>
    </xf>
    <xf numFmtId="49" fontId="37" fillId="36" borderId="15" xfId="0" applyNumberFormat="1" applyFont="1" applyFill="1" applyBorder="1" applyAlignment="1">
      <alignment horizontal="center" vertical="center" wrapText="1"/>
    </xf>
    <xf numFmtId="49" fontId="37" fillId="36" borderId="33" xfId="0" applyNumberFormat="1" applyFont="1" applyFill="1" applyBorder="1" applyAlignment="1">
      <alignment horizontal="center" vertical="center" wrapText="1"/>
    </xf>
    <xf numFmtId="49" fontId="37" fillId="36" borderId="16" xfId="0" applyNumberFormat="1" applyFont="1" applyFill="1" applyBorder="1" applyAlignment="1">
      <alignment horizontal="center" vertical="center" wrapText="1"/>
    </xf>
    <xf numFmtId="0" fontId="37" fillId="66" borderId="15" xfId="0" applyFont="1" applyFill="1" applyBorder="1" applyAlignment="1">
      <alignment horizontal="right" vertical="center"/>
    </xf>
    <xf numFmtId="0" fontId="0" fillId="56" borderId="33" xfId="0" applyFill="1" applyBorder="1" applyAlignment="1">
      <alignment vertical="center"/>
    </xf>
    <xf numFmtId="0" fontId="0" fillId="56" borderId="16" xfId="0" applyFill="1" applyBorder="1" applyAlignment="1">
      <alignment vertical="center"/>
    </xf>
    <xf numFmtId="0" fontId="37" fillId="24" borderId="15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7" fillId="24" borderId="41" xfId="0" applyFont="1" applyFill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37" fillId="24" borderId="41" xfId="0" applyFont="1" applyFill="1" applyBorder="1" applyAlignment="1">
      <alignment horizontal="right" vertical="center"/>
    </xf>
    <xf numFmtId="49" fontId="37" fillId="0" borderId="15" xfId="0" applyNumberFormat="1" applyFont="1" applyFill="1" applyBorder="1" applyAlignment="1">
      <alignment horizontal="right" wrapText="1"/>
    </xf>
    <xf numFmtId="49" fontId="0" fillId="0" borderId="33" xfId="0" applyNumberFormat="1" applyFill="1" applyBorder="1" applyAlignment="1">
      <alignment/>
    </xf>
    <xf numFmtId="49" fontId="0" fillId="0" borderId="16" xfId="0" applyNumberFormat="1" applyFill="1" applyBorder="1" applyAlignment="1">
      <alignment/>
    </xf>
    <xf numFmtId="0" fontId="37" fillId="24" borderId="15" xfId="0" applyFont="1" applyFill="1" applyBorder="1" applyAlignment="1">
      <alignment horizontal="right" vertical="center"/>
    </xf>
    <xf numFmtId="0" fontId="37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49" fontId="25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37" fillId="0" borderId="14" xfId="65" applyFont="1" applyBorder="1" applyAlignment="1">
      <alignment horizontal="center" vertical="center" wrapText="1"/>
      <protection/>
    </xf>
    <xf numFmtId="0" fontId="37" fillId="0" borderId="15" xfId="65" applyFont="1" applyBorder="1" applyAlignment="1">
      <alignment horizontal="center" vertical="center" wrapText="1"/>
      <protection/>
    </xf>
    <xf numFmtId="0" fontId="37" fillId="0" borderId="33" xfId="65" applyFont="1" applyBorder="1" applyAlignment="1">
      <alignment horizontal="center" vertical="center" wrapText="1"/>
      <protection/>
    </xf>
    <xf numFmtId="0" fontId="37" fillId="0" borderId="16" xfId="65" applyFont="1" applyBorder="1" applyAlignment="1">
      <alignment horizontal="center" vertical="center" wrapText="1"/>
      <protection/>
    </xf>
    <xf numFmtId="0" fontId="37" fillId="0" borderId="15" xfId="65" applyFont="1" applyBorder="1" applyAlignment="1">
      <alignment horizontal="center" vertical="center"/>
      <protection/>
    </xf>
    <xf numFmtId="0" fontId="37" fillId="0" borderId="33" xfId="65" applyFont="1" applyBorder="1" applyAlignment="1">
      <alignment horizontal="center" vertical="center"/>
      <protection/>
    </xf>
    <xf numFmtId="0" fontId="37" fillId="0" borderId="16" xfId="65" applyFont="1" applyBorder="1" applyAlignment="1">
      <alignment horizontal="center" vertical="center"/>
      <protection/>
    </xf>
    <xf numFmtId="0" fontId="27" fillId="0" borderId="0" xfId="65" applyFont="1" applyAlignment="1">
      <alignment horizontal="center"/>
      <protection/>
    </xf>
    <xf numFmtId="0" fontId="27" fillId="0" borderId="0" xfId="65" applyFont="1" applyAlignment="1">
      <alignment horizontal="center" vertical="center"/>
      <protection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2" fontId="49" fillId="55" borderId="14" xfId="0" applyNumberFormat="1" applyFont="1" applyFill="1" applyBorder="1" applyAlignment="1">
      <alignment horizontal="right" vertical="center"/>
    </xf>
  </cellXfs>
  <cellStyles count="7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_Бюджет2014_Поныри" xfId="65"/>
    <cellStyle name="Обычный_Бюджет2014_Рыльск(уточнение 8)" xfId="66"/>
    <cellStyle name="Обычный_Бюджет2014_Рыльск(уточнение 8) 2" xfId="67"/>
    <cellStyle name="Обычный_прил (1 23 12 2008)" xfId="68"/>
    <cellStyle name="Обычный_прил 1 по новой БК" xfId="69"/>
    <cellStyle name="Обычный_Прил.1,2,3-2009" xfId="70"/>
    <cellStyle name="Обычный_Прил.1,2,3-2009_Бюджет2014_Рыльск(уточнение 8)" xfId="71"/>
    <cellStyle name="Обычный_Прил.7,8 Расходы_2009" xfId="72"/>
    <cellStyle name="Обычный_прил3" xfId="73"/>
    <cellStyle name="Обычный_прил3 (2)" xfId="74"/>
    <cellStyle name="Followed Hyperlink" xfId="75"/>
    <cellStyle name="Плохой" xfId="76"/>
    <cellStyle name="Пояснение" xfId="77"/>
    <cellStyle name="Примечание" xfId="78"/>
    <cellStyle name="Примечание 2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%202016-1\&#1073;&#1102;&#1076;&#1078;&#1077;&#1090;%202016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  <sheetName val="прил9"/>
      <sheetName val="прил10"/>
      <sheetName val="прил11т1"/>
      <sheetName val="прил11т2"/>
      <sheetName val="прил11т3"/>
      <sheetName val="прил11т4"/>
      <sheetName val="прил11т5"/>
      <sheetName val="прил11т6"/>
    </sheetNames>
    <sheetDataSet>
      <sheetData sheetId="4">
        <row r="113">
          <cell r="H113">
            <v>583122</v>
          </cell>
        </row>
        <row r="127">
          <cell r="H127">
            <v>5967</v>
          </cell>
        </row>
        <row r="155">
          <cell r="H155" t="e">
            <v>#REF!</v>
          </cell>
        </row>
        <row r="156">
          <cell r="H156" t="e">
            <v>#REF!</v>
          </cell>
        </row>
        <row r="157">
          <cell r="H157" t="e">
            <v>#REF!</v>
          </cell>
        </row>
        <row r="165">
          <cell r="H165">
            <v>0</v>
          </cell>
        </row>
        <row r="172">
          <cell r="H172">
            <v>0</v>
          </cell>
        </row>
        <row r="178">
          <cell r="H178">
            <v>0</v>
          </cell>
        </row>
        <row r="180">
          <cell r="H180">
            <v>0</v>
          </cell>
        </row>
        <row r="186">
          <cell r="H186">
            <v>0</v>
          </cell>
        </row>
        <row r="192">
          <cell r="H192">
            <v>0</v>
          </cell>
        </row>
        <row r="197">
          <cell r="H197">
            <v>0</v>
          </cell>
        </row>
        <row r="202">
          <cell r="H202">
            <v>0</v>
          </cell>
        </row>
        <row r="242">
          <cell r="H242">
            <v>0</v>
          </cell>
        </row>
        <row r="243">
          <cell r="H243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52">
          <cell r="H252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5">
          <cell r="H265">
            <v>0</v>
          </cell>
        </row>
        <row r="266">
          <cell r="H266">
            <v>0</v>
          </cell>
        </row>
        <row r="268">
          <cell r="H268">
            <v>0</v>
          </cell>
        </row>
        <row r="269">
          <cell r="H269">
            <v>0</v>
          </cell>
        </row>
        <row r="271">
          <cell r="H271">
            <v>0</v>
          </cell>
        </row>
        <row r="273">
          <cell r="H273">
            <v>0</v>
          </cell>
        </row>
        <row r="275">
          <cell r="H275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9">
          <cell r="H289">
            <v>0</v>
          </cell>
        </row>
        <row r="299">
          <cell r="H299">
            <v>0</v>
          </cell>
        </row>
        <row r="305">
          <cell r="H305">
            <v>0</v>
          </cell>
        </row>
        <row r="321">
          <cell r="H321">
            <v>0</v>
          </cell>
        </row>
        <row r="326">
          <cell r="H326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3">
          <cell r="H333">
            <v>0</v>
          </cell>
        </row>
        <row r="343">
          <cell r="H343">
            <v>0</v>
          </cell>
        </row>
        <row r="356">
          <cell r="H356">
            <v>0</v>
          </cell>
        </row>
        <row r="363">
          <cell r="H363">
            <v>0</v>
          </cell>
        </row>
        <row r="369">
          <cell r="H369">
            <v>0</v>
          </cell>
        </row>
        <row r="372">
          <cell r="H372">
            <v>0</v>
          </cell>
        </row>
        <row r="374">
          <cell r="H374">
            <v>0</v>
          </cell>
        </row>
        <row r="375">
          <cell r="H375">
            <v>0</v>
          </cell>
        </row>
        <row r="376">
          <cell r="H376">
            <v>0</v>
          </cell>
        </row>
        <row r="388">
          <cell r="H388">
            <v>0</v>
          </cell>
        </row>
        <row r="395">
          <cell r="H395">
            <v>0</v>
          </cell>
        </row>
        <row r="399">
          <cell r="H399">
            <v>0</v>
          </cell>
        </row>
        <row r="400">
          <cell r="H400">
            <v>0</v>
          </cell>
        </row>
        <row r="404">
          <cell r="H404">
            <v>0</v>
          </cell>
        </row>
        <row r="405">
          <cell r="H405">
            <v>0</v>
          </cell>
        </row>
        <row r="410">
          <cell r="H410">
            <v>0</v>
          </cell>
        </row>
        <row r="412">
          <cell r="H412">
            <v>0</v>
          </cell>
        </row>
        <row r="413">
          <cell r="H413">
            <v>0</v>
          </cell>
        </row>
        <row r="415">
          <cell r="H415">
            <v>0</v>
          </cell>
        </row>
        <row r="416">
          <cell r="H416">
            <v>0</v>
          </cell>
        </row>
        <row r="418">
          <cell r="H418">
            <v>0</v>
          </cell>
        </row>
        <row r="419">
          <cell r="H419">
            <v>0</v>
          </cell>
        </row>
        <row r="421">
          <cell r="H421">
            <v>0</v>
          </cell>
        </row>
        <row r="422">
          <cell r="H422">
            <v>0</v>
          </cell>
        </row>
        <row r="427">
          <cell r="H427">
            <v>0</v>
          </cell>
        </row>
        <row r="428">
          <cell r="H428">
            <v>0</v>
          </cell>
        </row>
        <row r="430">
          <cell r="H430">
            <v>0</v>
          </cell>
        </row>
        <row r="433">
          <cell r="H433">
            <v>0</v>
          </cell>
        </row>
        <row r="434">
          <cell r="H434">
            <v>0</v>
          </cell>
        </row>
        <row r="436">
          <cell r="H436">
            <v>0</v>
          </cell>
        </row>
        <row r="440">
          <cell r="H440">
            <v>0</v>
          </cell>
        </row>
        <row r="441">
          <cell r="H441">
            <v>0</v>
          </cell>
        </row>
        <row r="443">
          <cell r="H443">
            <v>0</v>
          </cell>
        </row>
        <row r="448">
          <cell r="H448">
            <v>0</v>
          </cell>
        </row>
        <row r="454">
          <cell r="H454">
            <v>0</v>
          </cell>
        </row>
        <row r="455">
          <cell r="H455">
            <v>0</v>
          </cell>
        </row>
        <row r="460">
          <cell r="H460">
            <v>0</v>
          </cell>
        </row>
        <row r="461">
          <cell r="H461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1">
          <cell r="H471">
            <v>0</v>
          </cell>
        </row>
        <row r="475">
          <cell r="H475">
            <v>0</v>
          </cell>
        </row>
        <row r="482">
          <cell r="H482">
            <v>0</v>
          </cell>
        </row>
        <row r="486">
          <cell r="H486">
            <v>0</v>
          </cell>
        </row>
        <row r="491">
          <cell r="H491">
            <v>0</v>
          </cell>
        </row>
        <row r="498">
          <cell r="H498">
            <v>0</v>
          </cell>
        </row>
        <row r="504">
          <cell r="H5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75" zoomScaleNormal="75" zoomScaleSheetLayoutView="75" zoomScalePageLayoutView="0" workbookViewId="0" topLeftCell="A1">
      <selection activeCell="I8" sqref="I8"/>
    </sheetView>
  </sheetViews>
  <sheetFormatPr defaultColWidth="9.140625" defaultRowHeight="15"/>
  <cols>
    <col min="1" max="1" width="39.57421875" style="87" customWidth="1"/>
    <col min="2" max="2" width="61.8515625" style="88" customWidth="1"/>
    <col min="3" max="3" width="16.8515625" style="89" customWidth="1"/>
    <col min="4" max="16384" width="9.140625" style="86" customWidth="1"/>
  </cols>
  <sheetData>
    <row r="1" spans="2:3" s="73" customFormat="1" ht="15">
      <c r="B1" s="1370" t="s">
        <v>15</v>
      </c>
      <c r="C1" s="1371"/>
    </row>
    <row r="2" spans="1:6" s="64" customFormat="1" ht="15.75" customHeight="1">
      <c r="A2" s="1372" t="s">
        <v>458</v>
      </c>
      <c r="B2" s="1372"/>
      <c r="C2" s="1372"/>
      <c r="D2" s="76"/>
      <c r="E2" s="76"/>
      <c r="F2" s="76"/>
    </row>
    <row r="3" spans="1:6" s="64" customFormat="1" ht="15.75" customHeight="1">
      <c r="A3" s="1372" t="s">
        <v>986</v>
      </c>
      <c r="B3" s="1372"/>
      <c r="C3" s="1372"/>
      <c r="D3" s="76"/>
      <c r="E3" s="76"/>
      <c r="F3" s="76"/>
    </row>
    <row r="4" spans="1:6" s="65" customFormat="1" ht="16.5" customHeight="1">
      <c r="A4" s="1368" t="s">
        <v>445</v>
      </c>
      <c r="B4" s="1368"/>
      <c r="C4" s="1368"/>
      <c r="D4" s="77"/>
      <c r="E4" s="77"/>
      <c r="F4" s="77"/>
    </row>
    <row r="5" spans="1:6" s="65" customFormat="1" ht="16.5" customHeight="1">
      <c r="A5" s="1368" t="s">
        <v>882</v>
      </c>
      <c r="B5" s="1368"/>
      <c r="C5" s="1368"/>
      <c r="D5" s="77"/>
      <c r="E5" s="77"/>
      <c r="F5" s="77"/>
    </row>
    <row r="6" spans="1:3" s="75" customFormat="1" ht="15.75">
      <c r="A6" s="72"/>
      <c r="B6" s="1373" t="s">
        <v>995</v>
      </c>
      <c r="C6" s="1374"/>
    </row>
    <row r="7" spans="1:3" s="75" customFormat="1" ht="15.75">
      <c r="A7" s="72"/>
      <c r="B7" s="1375" t="s">
        <v>1056</v>
      </c>
      <c r="C7" s="1376"/>
    </row>
    <row r="8" spans="1:3" s="90" customFormat="1" ht="34.5" customHeight="1">
      <c r="A8" s="1369" t="s">
        <v>886</v>
      </c>
      <c r="B8" s="1369"/>
      <c r="C8" s="1369"/>
    </row>
    <row r="9" spans="1:3" s="90" customFormat="1" ht="18.75">
      <c r="A9" s="1369" t="s">
        <v>883</v>
      </c>
      <c r="B9" s="1369"/>
      <c r="C9" s="1369"/>
    </row>
    <row r="10" spans="1:3" s="90" customFormat="1" ht="18.75">
      <c r="A10" s="78"/>
      <c r="B10" s="81"/>
      <c r="C10" s="91"/>
    </row>
    <row r="11" spans="1:3" s="90" customFormat="1" ht="18.75">
      <c r="A11" s="78"/>
      <c r="C11" s="91" t="s">
        <v>459</v>
      </c>
    </row>
    <row r="12" spans="1:3" s="94" customFormat="1" ht="54" customHeight="1">
      <c r="A12" s="92" t="s">
        <v>132</v>
      </c>
      <c r="B12" s="92" t="s">
        <v>200</v>
      </c>
      <c r="C12" s="93" t="s">
        <v>513</v>
      </c>
    </row>
    <row r="13" spans="1:3" s="94" customFormat="1" ht="56.25">
      <c r="A13" s="95" t="s">
        <v>17</v>
      </c>
      <c r="B13" s="96" t="s">
        <v>18</v>
      </c>
      <c r="C13" s="1250">
        <f>SUM(C14)</f>
        <v>72763</v>
      </c>
    </row>
    <row r="14" spans="1:3" s="94" customFormat="1" ht="37.5">
      <c r="A14" s="1036" t="s">
        <v>800</v>
      </c>
      <c r="B14" s="1034" t="s">
        <v>20</v>
      </c>
      <c r="C14" s="1251">
        <f>SUM(C15)</f>
        <v>72763</v>
      </c>
    </row>
    <row r="15" spans="1:3" s="94" customFormat="1" ht="55.5" customHeight="1">
      <c r="A15" s="98" t="s">
        <v>19</v>
      </c>
      <c r="B15" s="1034" t="s">
        <v>801</v>
      </c>
      <c r="C15" s="1251">
        <f>SUM(C16)</f>
        <v>72763</v>
      </c>
    </row>
    <row r="16" spans="1:3" s="94" customFormat="1" ht="56.25">
      <c r="A16" s="100" t="s">
        <v>21</v>
      </c>
      <c r="B16" s="1040" t="s">
        <v>22</v>
      </c>
      <c r="C16" s="1252">
        <f>SUM(C17)</f>
        <v>72763</v>
      </c>
    </row>
    <row r="17" spans="1:3" s="94" customFormat="1" ht="75.75" customHeight="1">
      <c r="A17" s="100" t="s">
        <v>39</v>
      </c>
      <c r="B17" s="101" t="s">
        <v>40</v>
      </c>
      <c r="C17" s="1253">
        <v>72763</v>
      </c>
    </row>
    <row r="18" spans="1:3" s="94" customFormat="1" ht="55.5" customHeight="1" hidden="1">
      <c r="A18" s="100" t="s">
        <v>23</v>
      </c>
      <c r="B18" s="101" t="s">
        <v>24</v>
      </c>
      <c r="C18" s="1254">
        <f>C19</f>
        <v>0</v>
      </c>
    </row>
    <row r="19" spans="1:3" s="94" customFormat="1" ht="58.5" customHeight="1" hidden="1">
      <c r="A19" s="100" t="s">
        <v>41</v>
      </c>
      <c r="B19" s="101" t="s">
        <v>42</v>
      </c>
      <c r="C19" s="1255">
        <v>0</v>
      </c>
    </row>
    <row r="20" spans="1:3" s="94" customFormat="1" ht="28.5" customHeight="1">
      <c r="A20" s="1032" t="s">
        <v>17</v>
      </c>
      <c r="B20" s="101" t="s">
        <v>802</v>
      </c>
      <c r="C20" s="1255">
        <v>261502.41</v>
      </c>
    </row>
    <row r="21" spans="1:3" s="94" customFormat="1" ht="37.5">
      <c r="A21" s="98" t="s">
        <v>25</v>
      </c>
      <c r="B21" s="1034" t="s">
        <v>26</v>
      </c>
      <c r="C21" s="1256">
        <v>261502.41</v>
      </c>
    </row>
    <row r="22" spans="1:3" s="94" customFormat="1" ht="18.75">
      <c r="A22" s="100" t="s">
        <v>27</v>
      </c>
      <c r="B22" s="101" t="s">
        <v>28</v>
      </c>
      <c r="C22" s="1257">
        <f>C23</f>
        <v>-5671887.56</v>
      </c>
    </row>
    <row r="23" spans="1:3" s="94" customFormat="1" ht="18.75">
      <c r="A23" s="100" t="s">
        <v>29</v>
      </c>
      <c r="B23" s="101" t="s">
        <v>30</v>
      </c>
      <c r="C23" s="1257">
        <f>C24</f>
        <v>-5671887.56</v>
      </c>
    </row>
    <row r="24" spans="1:3" s="94" customFormat="1" ht="40.5" customHeight="1">
      <c r="A24" s="100" t="s">
        <v>31</v>
      </c>
      <c r="B24" s="101" t="s">
        <v>32</v>
      </c>
      <c r="C24" s="1257">
        <f>C25</f>
        <v>-5671887.56</v>
      </c>
    </row>
    <row r="25" spans="1:3" s="94" customFormat="1" ht="37.5">
      <c r="A25" s="100" t="s">
        <v>43</v>
      </c>
      <c r="B25" s="101" t="s">
        <v>46</v>
      </c>
      <c r="C25" s="1258">
        <v>-5671887.56</v>
      </c>
    </row>
    <row r="26" spans="1:3" s="94" customFormat="1" ht="18.75">
      <c r="A26" s="100" t="s">
        <v>33</v>
      </c>
      <c r="B26" s="101" t="s">
        <v>34</v>
      </c>
      <c r="C26" s="1257">
        <f>C27</f>
        <v>5933389.97</v>
      </c>
    </row>
    <row r="27" spans="1:3" s="94" customFormat="1" ht="18.75">
      <c r="A27" s="100" t="s">
        <v>35</v>
      </c>
      <c r="B27" s="101" t="s">
        <v>36</v>
      </c>
      <c r="C27" s="1257">
        <f>C28</f>
        <v>5933389.97</v>
      </c>
    </row>
    <row r="28" spans="1:3" s="94" customFormat="1" ht="37.5" customHeight="1">
      <c r="A28" s="100" t="s">
        <v>37</v>
      </c>
      <c r="B28" s="101" t="s">
        <v>38</v>
      </c>
      <c r="C28" s="1257">
        <f>C29</f>
        <v>5933389.97</v>
      </c>
    </row>
    <row r="29" spans="1:3" s="94" customFormat="1" ht="37.5">
      <c r="A29" s="100" t="s">
        <v>44</v>
      </c>
      <c r="B29" s="101" t="s">
        <v>45</v>
      </c>
      <c r="C29" s="1259">
        <v>5933389.97</v>
      </c>
    </row>
    <row r="30" spans="1:3" s="94" customFormat="1" ht="37.5">
      <c r="A30" s="612"/>
      <c r="B30" s="613" t="s">
        <v>423</v>
      </c>
      <c r="C30" s="1260">
        <f>SUM(C13,C20)</f>
        <v>334265.41000000003</v>
      </c>
    </row>
    <row r="31" spans="1:3" s="94" customFormat="1" ht="18.75">
      <c r="A31" s="103"/>
      <c r="B31" s="104"/>
      <c r="C31" s="105"/>
    </row>
    <row r="32" spans="1:3" s="94" customFormat="1" ht="18.75">
      <c r="A32" s="103"/>
      <c r="B32" s="104"/>
      <c r="C32" s="105"/>
    </row>
    <row r="33" spans="1:3" s="94" customFormat="1" ht="18.75">
      <c r="A33" s="103"/>
      <c r="B33" s="614"/>
      <c r="C33" s="105"/>
    </row>
    <row r="34" spans="1:3" s="94" customFormat="1" ht="18.75">
      <c r="A34" s="103"/>
      <c r="B34" s="104"/>
      <c r="C34" s="105"/>
    </row>
    <row r="35" spans="1:3" s="94" customFormat="1" ht="18.75">
      <c r="A35" s="103"/>
      <c r="B35" s="104"/>
      <c r="C35" s="105"/>
    </row>
    <row r="36" spans="1:3" s="94" customFormat="1" ht="18.75">
      <c r="A36" s="103"/>
      <c r="B36" s="104"/>
      <c r="C36" s="105"/>
    </row>
    <row r="37" spans="1:3" s="94" customFormat="1" ht="18.75">
      <c r="A37" s="103"/>
      <c r="B37" s="104"/>
      <c r="C37" s="105"/>
    </row>
    <row r="38" spans="1:3" s="94" customFormat="1" ht="18.75">
      <c r="A38" s="103"/>
      <c r="B38" s="104"/>
      <c r="C38" s="105"/>
    </row>
    <row r="39" spans="1:3" s="94" customFormat="1" ht="18.75">
      <c r="A39" s="103"/>
      <c r="B39" s="104"/>
      <c r="C39" s="105"/>
    </row>
    <row r="40" spans="1:3" s="94" customFormat="1" ht="18.75">
      <c r="A40" s="103"/>
      <c r="B40" s="104"/>
      <c r="C40" s="105"/>
    </row>
    <row r="41" spans="1:3" s="94" customFormat="1" ht="18.75">
      <c r="A41" s="103"/>
      <c r="B41" s="104"/>
      <c r="C41" s="105"/>
    </row>
  </sheetData>
  <sheetProtection formatRows="0" autoFilter="0"/>
  <mergeCells count="9">
    <mergeCell ref="A5:C5"/>
    <mergeCell ref="A8:C8"/>
    <mergeCell ref="A9:C9"/>
    <mergeCell ref="B1:C1"/>
    <mergeCell ref="A2:C2"/>
    <mergeCell ref="A3:C3"/>
    <mergeCell ref="A4:C4"/>
    <mergeCell ref="B6:C6"/>
    <mergeCell ref="B7:C7"/>
  </mergeCells>
  <printOptions horizontalCentered="1"/>
  <pageMargins left="0.5511811023622047" right="0.2755905511811024" top="0.3937007874015748" bottom="0.2362204724409449" header="0.2755905511811024" footer="0.35433070866141736"/>
  <pageSetup blackAndWhite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146"/>
  <sheetViews>
    <sheetView view="pageBreakPreview" zoomScaleSheetLayoutView="100" zoomScalePageLayoutView="0" workbookViewId="0" topLeftCell="A1">
      <selection activeCell="D65" sqref="D65"/>
    </sheetView>
  </sheetViews>
  <sheetFormatPr defaultColWidth="9.140625" defaultRowHeight="15"/>
  <cols>
    <col min="1" max="1" width="60.421875" style="6" customWidth="1"/>
    <col min="2" max="2" width="6.57421875" style="10" customWidth="1"/>
    <col min="3" max="3" width="6.8515625" style="11" customWidth="1"/>
    <col min="4" max="4" width="7.140625" style="4" customWidth="1"/>
    <col min="5" max="5" width="6.8515625" style="5" customWidth="1"/>
    <col min="6" max="6" width="6.57421875" style="10" customWidth="1"/>
    <col min="7" max="7" width="11.00390625" style="12" customWidth="1"/>
    <col min="8" max="8" width="11.00390625" style="61" customWidth="1"/>
    <col min="9" max="9" width="17.421875" style="1" customWidth="1"/>
    <col min="10" max="37" width="9.140625" style="1" customWidth="1"/>
  </cols>
  <sheetData>
    <row r="1" spans="1:7" s="64" customFormat="1" ht="15.75" customHeight="1">
      <c r="A1" s="1372" t="s">
        <v>255</v>
      </c>
      <c r="B1" s="1372"/>
      <c r="C1" s="1372"/>
      <c r="D1" s="1372"/>
      <c r="E1" s="1372"/>
      <c r="F1" s="1372"/>
      <c r="G1" s="1372"/>
    </row>
    <row r="2" spans="1:7" s="64" customFormat="1" ht="15.75" customHeight="1">
      <c r="A2" s="1372" t="s">
        <v>417</v>
      </c>
      <c r="B2" s="1372"/>
      <c r="C2" s="1372"/>
      <c r="D2" s="1372"/>
      <c r="E2" s="1372"/>
      <c r="F2" s="1372"/>
      <c r="G2" s="1372"/>
    </row>
    <row r="3" spans="1:7" s="64" customFormat="1" ht="15.75" customHeight="1">
      <c r="A3" s="1372" t="s">
        <v>425</v>
      </c>
      <c r="B3" s="1372"/>
      <c r="C3" s="1372"/>
      <c r="D3" s="1372"/>
      <c r="E3" s="1372"/>
      <c r="F3" s="1372"/>
      <c r="G3" s="1372"/>
    </row>
    <row r="4" spans="1:7" s="65" customFormat="1" ht="16.5" customHeight="1">
      <c r="A4" s="1368" t="s">
        <v>418</v>
      </c>
      <c r="B4" s="1368"/>
      <c r="C4" s="1368"/>
      <c r="D4" s="1368"/>
      <c r="E4" s="1368"/>
      <c r="F4" s="1368"/>
      <c r="G4" s="1368"/>
    </row>
    <row r="5" spans="1:7" s="65" customFormat="1" ht="16.5" customHeight="1">
      <c r="A5" s="1368" t="s">
        <v>361</v>
      </c>
      <c r="B5" s="1368"/>
      <c r="C5" s="1368"/>
      <c r="D5" s="1368"/>
      <c r="E5" s="1368"/>
      <c r="F5" s="1368"/>
      <c r="G5" s="1368"/>
    </row>
    <row r="6" spans="1:6" s="65" customFormat="1" ht="16.5" customHeight="1">
      <c r="A6" s="1415"/>
      <c r="B6" s="1415"/>
      <c r="C6" s="1415"/>
      <c r="D6" s="1415"/>
      <c r="E6" s="1415"/>
      <c r="F6" s="1415"/>
    </row>
    <row r="7" spans="1:6" s="65" customFormat="1" ht="16.5" customHeight="1">
      <c r="A7" s="1415"/>
      <c r="B7" s="1415"/>
      <c r="C7" s="1415"/>
      <c r="D7" s="1415"/>
      <c r="E7" s="1415"/>
      <c r="F7" s="1415"/>
    </row>
    <row r="8" spans="1:7" s="65" customFormat="1" ht="126" customHeight="1">
      <c r="A8" s="1416" t="s">
        <v>384</v>
      </c>
      <c r="B8" s="1416"/>
      <c r="C8" s="1416"/>
      <c r="D8" s="1416"/>
      <c r="E8" s="1416"/>
      <c r="F8" s="1416"/>
      <c r="G8" s="1416"/>
    </row>
    <row r="9" spans="1:7" s="2" customFormat="1" ht="18">
      <c r="A9" s="69"/>
      <c r="B9" s="70"/>
      <c r="C9" s="70"/>
      <c r="D9" s="70"/>
      <c r="E9" s="70"/>
      <c r="F9" s="71"/>
      <c r="G9" s="71" t="s">
        <v>198</v>
      </c>
    </row>
    <row r="10" spans="1:37" s="20" customFormat="1" ht="54" customHeight="1">
      <c r="A10" s="8" t="s">
        <v>200</v>
      </c>
      <c r="B10" s="9" t="s">
        <v>144</v>
      </c>
      <c r="C10" s="14" t="s">
        <v>145</v>
      </c>
      <c r="D10" s="15" t="s">
        <v>199</v>
      </c>
      <c r="E10" s="16"/>
      <c r="F10" s="17" t="s">
        <v>146</v>
      </c>
      <c r="G10" s="18" t="s">
        <v>257</v>
      </c>
      <c r="H10" s="18" t="s">
        <v>256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s="38" customFormat="1" ht="18.75">
      <c r="A11" s="267" t="s">
        <v>153</v>
      </c>
      <c r="B11" s="31"/>
      <c r="C11" s="32"/>
      <c r="D11" s="33"/>
      <c r="E11" s="34"/>
      <c r="F11" s="35"/>
      <c r="G11" s="36">
        <f>SUM(G12,G46,G53,G64,G74,G82,G88,G98,G104,G110)</f>
        <v>824.4</v>
      </c>
      <c r="H11" s="36">
        <f>SUM(H12,H46,H53,H64,H74,H82,H88,H98,H104,H110)</f>
        <v>557.5</v>
      </c>
      <c r="I11" s="6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38" customFormat="1" ht="18.75">
      <c r="A12" s="269" t="s">
        <v>154</v>
      </c>
      <c r="B12" s="313" t="s">
        <v>150</v>
      </c>
      <c r="C12" s="314"/>
      <c r="D12" s="315"/>
      <c r="E12" s="316"/>
      <c r="F12" s="317"/>
      <c r="G12" s="318">
        <f>G13+G18+G28+G33</f>
        <v>509</v>
      </c>
      <c r="H12" s="318">
        <f>H13+H18+H28+H33</f>
        <v>318.2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38" customFormat="1" ht="47.25">
      <c r="A13" s="270" t="s">
        <v>155</v>
      </c>
      <c r="B13" s="320" t="s">
        <v>150</v>
      </c>
      <c r="C13" s="321" t="s">
        <v>151</v>
      </c>
      <c r="D13" s="322"/>
      <c r="E13" s="323"/>
      <c r="F13" s="324"/>
      <c r="G13" s="325">
        <f aca="true" t="shared" si="0" ref="G13:H16">+G14</f>
        <v>120</v>
      </c>
      <c r="H13" s="325">
        <f t="shared" si="0"/>
        <v>90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s="40" customFormat="1" ht="31.5">
      <c r="A14" s="271" t="s">
        <v>233</v>
      </c>
      <c r="B14" s="327" t="s">
        <v>150</v>
      </c>
      <c r="C14" s="328" t="s">
        <v>151</v>
      </c>
      <c r="D14" s="329" t="s">
        <v>232</v>
      </c>
      <c r="E14" s="330" t="s">
        <v>202</v>
      </c>
      <c r="F14" s="331"/>
      <c r="G14" s="332">
        <f t="shared" si="0"/>
        <v>120</v>
      </c>
      <c r="H14" s="332">
        <f t="shared" si="0"/>
        <v>90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1:37" s="42" customFormat="1" ht="19.5">
      <c r="A15" s="272" t="s">
        <v>235</v>
      </c>
      <c r="B15" s="334" t="s">
        <v>150</v>
      </c>
      <c r="C15" s="335" t="s">
        <v>151</v>
      </c>
      <c r="D15" s="336" t="s">
        <v>234</v>
      </c>
      <c r="E15" s="337" t="s">
        <v>202</v>
      </c>
      <c r="F15" s="338"/>
      <c r="G15" s="339">
        <f t="shared" si="0"/>
        <v>120</v>
      </c>
      <c r="H15" s="339">
        <f t="shared" si="0"/>
        <v>90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s="42" customFormat="1" ht="31.5">
      <c r="A16" s="273" t="s">
        <v>209</v>
      </c>
      <c r="B16" s="341" t="s">
        <v>150</v>
      </c>
      <c r="C16" s="342" t="s">
        <v>151</v>
      </c>
      <c r="D16" s="343" t="s">
        <v>234</v>
      </c>
      <c r="E16" s="344" t="s">
        <v>208</v>
      </c>
      <c r="F16" s="345"/>
      <c r="G16" s="346">
        <f t="shared" si="0"/>
        <v>120</v>
      </c>
      <c r="H16" s="346">
        <f t="shared" si="0"/>
        <v>90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s="42" customFormat="1" ht="80.25" customHeight="1">
      <c r="A17" s="135" t="s">
        <v>157</v>
      </c>
      <c r="B17" s="348" t="s">
        <v>150</v>
      </c>
      <c r="C17" s="349" t="s">
        <v>151</v>
      </c>
      <c r="D17" s="350" t="s">
        <v>234</v>
      </c>
      <c r="E17" s="351" t="s">
        <v>208</v>
      </c>
      <c r="F17" s="352" t="s">
        <v>152</v>
      </c>
      <c r="G17" s="353">
        <v>120</v>
      </c>
      <c r="H17" s="353">
        <v>90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s="42" customFormat="1" ht="63">
      <c r="A18" s="270" t="s">
        <v>164</v>
      </c>
      <c r="B18" s="320" t="s">
        <v>150</v>
      </c>
      <c r="C18" s="320" t="s">
        <v>156</v>
      </c>
      <c r="D18" s="321"/>
      <c r="E18" s="324"/>
      <c r="F18" s="320"/>
      <c r="G18" s="325">
        <f>SUM(G19,G23)</f>
        <v>145.9</v>
      </c>
      <c r="H18" s="325">
        <f>SUM(H19,H23)</f>
        <v>82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s="42" customFormat="1" ht="78.75" hidden="1">
      <c r="A19" s="271" t="s">
        <v>372</v>
      </c>
      <c r="B19" s="327" t="s">
        <v>150</v>
      </c>
      <c r="C19" s="328" t="s">
        <v>156</v>
      </c>
      <c r="D19" s="354" t="s">
        <v>168</v>
      </c>
      <c r="E19" s="355" t="s">
        <v>202</v>
      </c>
      <c r="F19" s="331"/>
      <c r="G19" s="332">
        <f>+G20</f>
        <v>0</v>
      </c>
      <c r="H19" s="332">
        <f>+H20</f>
        <v>0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s="42" customFormat="1" ht="94.5" hidden="1">
      <c r="A20" s="274" t="s">
        <v>385</v>
      </c>
      <c r="B20" s="334" t="s">
        <v>150</v>
      </c>
      <c r="C20" s="335" t="s">
        <v>156</v>
      </c>
      <c r="D20" s="336" t="s">
        <v>225</v>
      </c>
      <c r="E20" s="337" t="s">
        <v>202</v>
      </c>
      <c r="F20" s="338"/>
      <c r="G20" s="339">
        <f>SUM(G21)</f>
        <v>0</v>
      </c>
      <c r="H20" s="339">
        <f>SUM(H21)</f>
        <v>0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s="42" customFormat="1" ht="31.5" hidden="1">
      <c r="A21" s="273" t="s">
        <v>227</v>
      </c>
      <c r="B21" s="341" t="s">
        <v>150</v>
      </c>
      <c r="C21" s="342" t="s">
        <v>156</v>
      </c>
      <c r="D21" s="343" t="s">
        <v>225</v>
      </c>
      <c r="E21" s="344" t="s">
        <v>226</v>
      </c>
      <c r="F21" s="345"/>
      <c r="G21" s="346">
        <f>SUM(G22)</f>
        <v>0</v>
      </c>
      <c r="H21" s="346">
        <f>SUM(H22)</f>
        <v>0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8" s="259" customFormat="1" ht="31.5" hidden="1">
      <c r="A22" s="275" t="s">
        <v>158</v>
      </c>
      <c r="B22" s="358" t="s">
        <v>150</v>
      </c>
      <c r="C22" s="359" t="s">
        <v>156</v>
      </c>
      <c r="D22" s="360" t="s">
        <v>225</v>
      </c>
      <c r="E22" s="361" t="s">
        <v>226</v>
      </c>
      <c r="F22" s="362" t="s">
        <v>159</v>
      </c>
      <c r="G22" s="363">
        <v>0</v>
      </c>
      <c r="H22" s="363">
        <v>0</v>
      </c>
    </row>
    <row r="23" spans="1:37" s="42" customFormat="1" ht="31.5">
      <c r="A23" s="271" t="s">
        <v>237</v>
      </c>
      <c r="B23" s="327" t="s">
        <v>150</v>
      </c>
      <c r="C23" s="328" t="s">
        <v>156</v>
      </c>
      <c r="D23" s="354" t="s">
        <v>236</v>
      </c>
      <c r="E23" s="355" t="s">
        <v>202</v>
      </c>
      <c r="F23" s="331"/>
      <c r="G23" s="332">
        <f>+G24</f>
        <v>145.9</v>
      </c>
      <c r="H23" s="332">
        <f>+H24</f>
        <v>82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1:37" s="42" customFormat="1" ht="31.5">
      <c r="A24" s="272" t="s">
        <v>239</v>
      </c>
      <c r="B24" s="334" t="s">
        <v>150</v>
      </c>
      <c r="C24" s="335" t="s">
        <v>156</v>
      </c>
      <c r="D24" s="336" t="s">
        <v>238</v>
      </c>
      <c r="E24" s="337" t="s">
        <v>202</v>
      </c>
      <c r="F24" s="338"/>
      <c r="G24" s="339">
        <f>+G25</f>
        <v>145.9</v>
      </c>
      <c r="H24" s="339">
        <f>+H25</f>
        <v>82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8" s="41" customFormat="1" ht="31.5">
      <c r="A25" s="273" t="s">
        <v>209</v>
      </c>
      <c r="B25" s="341" t="s">
        <v>150</v>
      </c>
      <c r="C25" s="342" t="s">
        <v>156</v>
      </c>
      <c r="D25" s="343" t="s">
        <v>238</v>
      </c>
      <c r="E25" s="344" t="s">
        <v>208</v>
      </c>
      <c r="F25" s="345"/>
      <c r="G25" s="346">
        <f>SUM(G26:G27)</f>
        <v>145.9</v>
      </c>
      <c r="H25" s="346">
        <f>SUM(H26:H27)</f>
        <v>82</v>
      </c>
    </row>
    <row r="26" spans="1:8" s="41" customFormat="1" ht="82.5" customHeight="1">
      <c r="A26" s="135" t="s">
        <v>157</v>
      </c>
      <c r="B26" s="348" t="s">
        <v>150</v>
      </c>
      <c r="C26" s="349" t="s">
        <v>156</v>
      </c>
      <c r="D26" s="350" t="s">
        <v>238</v>
      </c>
      <c r="E26" s="351" t="s">
        <v>208</v>
      </c>
      <c r="F26" s="352" t="s">
        <v>152</v>
      </c>
      <c r="G26" s="353">
        <v>144.9</v>
      </c>
      <c r="H26" s="353">
        <v>81</v>
      </c>
    </row>
    <row r="27" spans="1:8" s="41" customFormat="1" ht="19.5">
      <c r="A27" s="135" t="s">
        <v>160</v>
      </c>
      <c r="B27" s="348" t="s">
        <v>150</v>
      </c>
      <c r="C27" s="349" t="s">
        <v>156</v>
      </c>
      <c r="D27" s="350" t="s">
        <v>238</v>
      </c>
      <c r="E27" s="351" t="s">
        <v>208</v>
      </c>
      <c r="F27" s="352" t="s">
        <v>161</v>
      </c>
      <c r="G27" s="353">
        <v>1</v>
      </c>
      <c r="H27" s="353">
        <v>1</v>
      </c>
    </row>
    <row r="28" spans="1:8" s="37" customFormat="1" ht="18.75" hidden="1">
      <c r="A28" s="270" t="s">
        <v>162</v>
      </c>
      <c r="B28" s="324" t="s">
        <v>150</v>
      </c>
      <c r="C28" s="320" t="s">
        <v>163</v>
      </c>
      <c r="D28" s="322"/>
      <c r="E28" s="323"/>
      <c r="F28" s="365"/>
      <c r="G28" s="325">
        <f>G29</f>
        <v>0</v>
      </c>
      <c r="H28" s="325">
        <f>H29</f>
        <v>0</v>
      </c>
    </row>
    <row r="29" spans="1:8" s="37" customFormat="1" ht="31.5" hidden="1">
      <c r="A29" s="570" t="s">
        <v>246</v>
      </c>
      <c r="B29" s="367" t="s">
        <v>150</v>
      </c>
      <c r="C29" s="368" t="s">
        <v>163</v>
      </c>
      <c r="D29" s="369" t="s">
        <v>245</v>
      </c>
      <c r="E29" s="370" t="s">
        <v>202</v>
      </c>
      <c r="F29" s="371"/>
      <c r="G29" s="372">
        <f>G30</f>
        <v>0</v>
      </c>
      <c r="H29" s="372">
        <f>H30</f>
        <v>0</v>
      </c>
    </row>
    <row r="30" spans="1:37" s="42" customFormat="1" ht="19.5" hidden="1">
      <c r="A30" s="272" t="s">
        <v>252</v>
      </c>
      <c r="B30" s="334" t="s">
        <v>150</v>
      </c>
      <c r="C30" s="335" t="s">
        <v>163</v>
      </c>
      <c r="D30" s="373" t="s">
        <v>251</v>
      </c>
      <c r="E30" s="374" t="s">
        <v>202</v>
      </c>
      <c r="F30" s="338"/>
      <c r="G30" s="339">
        <f>+G31</f>
        <v>0</v>
      </c>
      <c r="H30" s="339">
        <f>+H31</f>
        <v>0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1:37" s="42" customFormat="1" ht="19.5" hidden="1">
      <c r="A31" s="273" t="s">
        <v>254</v>
      </c>
      <c r="B31" s="341" t="s">
        <v>150</v>
      </c>
      <c r="C31" s="342" t="s">
        <v>163</v>
      </c>
      <c r="D31" s="375" t="s">
        <v>251</v>
      </c>
      <c r="E31" s="376" t="s">
        <v>253</v>
      </c>
      <c r="F31" s="345"/>
      <c r="G31" s="346">
        <f>+G32</f>
        <v>0</v>
      </c>
      <c r="H31" s="346">
        <f>+H32</f>
        <v>0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8" s="37" customFormat="1" ht="31.5" hidden="1">
      <c r="A32" s="279" t="s">
        <v>158</v>
      </c>
      <c r="B32" s="348" t="s">
        <v>150</v>
      </c>
      <c r="C32" s="348" t="s">
        <v>163</v>
      </c>
      <c r="D32" s="378" t="s">
        <v>251</v>
      </c>
      <c r="E32" s="379" t="s">
        <v>253</v>
      </c>
      <c r="F32" s="348" t="s">
        <v>159</v>
      </c>
      <c r="G32" s="380"/>
      <c r="H32" s="380"/>
    </row>
    <row r="33" spans="1:8" s="27" customFormat="1" ht="18.75">
      <c r="A33" s="270" t="s">
        <v>165</v>
      </c>
      <c r="B33" s="320" t="s">
        <v>150</v>
      </c>
      <c r="C33" s="321" t="s">
        <v>166</v>
      </c>
      <c r="D33" s="381"/>
      <c r="E33" s="382"/>
      <c r="F33" s="324"/>
      <c r="G33" s="325">
        <f>SUM(G34,G38)</f>
        <v>243.10000000000002</v>
      </c>
      <c r="H33" s="325">
        <f>SUM(H34,H38)</f>
        <v>146.2</v>
      </c>
    </row>
    <row r="34" spans="1:8" s="43" customFormat="1" ht="31.5">
      <c r="A34" s="280" t="s">
        <v>241</v>
      </c>
      <c r="B34" s="367" t="s">
        <v>150</v>
      </c>
      <c r="C34" s="384">
        <v>13</v>
      </c>
      <c r="D34" s="385" t="s">
        <v>240</v>
      </c>
      <c r="E34" s="386" t="s">
        <v>202</v>
      </c>
      <c r="F34" s="387"/>
      <c r="G34" s="388">
        <f>+G35</f>
        <v>25.3</v>
      </c>
      <c r="H34" s="388">
        <f>+H35</f>
        <v>24.2</v>
      </c>
    </row>
    <row r="35" spans="1:8" s="27" customFormat="1" ht="31.5">
      <c r="A35" s="281" t="s">
        <v>368</v>
      </c>
      <c r="B35" s="577" t="s">
        <v>150</v>
      </c>
      <c r="C35" s="391">
        <v>13</v>
      </c>
      <c r="D35" s="392" t="s">
        <v>242</v>
      </c>
      <c r="E35" s="393" t="s">
        <v>202</v>
      </c>
      <c r="F35" s="390"/>
      <c r="G35" s="394">
        <f>G36</f>
        <v>25.3</v>
      </c>
      <c r="H35" s="394">
        <f>H36</f>
        <v>24.2</v>
      </c>
    </row>
    <row r="36" spans="1:8" s="27" customFormat="1" ht="31.5">
      <c r="A36" s="286" t="s">
        <v>244</v>
      </c>
      <c r="B36" s="558" t="s">
        <v>150</v>
      </c>
      <c r="C36" s="397">
        <v>13</v>
      </c>
      <c r="D36" s="398" t="s">
        <v>242</v>
      </c>
      <c r="E36" s="399" t="s">
        <v>243</v>
      </c>
      <c r="F36" s="400"/>
      <c r="G36" s="401">
        <f>G37</f>
        <v>25.3</v>
      </c>
      <c r="H36" s="401">
        <f>H37</f>
        <v>24.2</v>
      </c>
    </row>
    <row r="37" spans="1:8" s="27" customFormat="1" ht="31.5">
      <c r="A37" s="578" t="s">
        <v>158</v>
      </c>
      <c r="B37" s="406" t="s">
        <v>150</v>
      </c>
      <c r="C37" s="403">
        <v>13</v>
      </c>
      <c r="D37" s="404" t="s">
        <v>242</v>
      </c>
      <c r="E37" s="405" t="s">
        <v>243</v>
      </c>
      <c r="F37" s="406" t="s">
        <v>159</v>
      </c>
      <c r="G37" s="407">
        <v>25.3</v>
      </c>
      <c r="H37" s="407">
        <v>24.2</v>
      </c>
    </row>
    <row r="38" spans="1:8" s="27" customFormat="1" ht="31.5">
      <c r="A38" s="284" t="s">
        <v>246</v>
      </c>
      <c r="B38" s="409" t="s">
        <v>150</v>
      </c>
      <c r="C38" s="409" t="s">
        <v>166</v>
      </c>
      <c r="D38" s="410" t="s">
        <v>245</v>
      </c>
      <c r="E38" s="411" t="s">
        <v>202</v>
      </c>
      <c r="F38" s="408"/>
      <c r="G38" s="372">
        <f>+G39</f>
        <v>217.8</v>
      </c>
      <c r="H38" s="372">
        <f>+H39</f>
        <v>122</v>
      </c>
    </row>
    <row r="39" spans="1:8" s="27" customFormat="1" ht="16.5" customHeight="1">
      <c r="A39" s="285" t="s">
        <v>248</v>
      </c>
      <c r="B39" s="413" t="s">
        <v>150</v>
      </c>
      <c r="C39" s="413" t="s">
        <v>166</v>
      </c>
      <c r="D39" s="414" t="s">
        <v>247</v>
      </c>
      <c r="E39" s="393" t="s">
        <v>202</v>
      </c>
      <c r="F39" s="415"/>
      <c r="G39" s="394">
        <f>+G40+G44</f>
        <v>217.8</v>
      </c>
      <c r="H39" s="394">
        <f>+H40+H44</f>
        <v>122</v>
      </c>
    </row>
    <row r="40" spans="1:254" s="45" customFormat="1" ht="31.5">
      <c r="A40" s="286" t="s">
        <v>205</v>
      </c>
      <c r="B40" s="417" t="s">
        <v>150</v>
      </c>
      <c r="C40" s="417">
        <v>13</v>
      </c>
      <c r="D40" s="418" t="s">
        <v>247</v>
      </c>
      <c r="E40" s="419" t="s">
        <v>204</v>
      </c>
      <c r="F40" s="417"/>
      <c r="G40" s="420">
        <f>SUM(G41:G43)</f>
        <v>217.8</v>
      </c>
      <c r="H40" s="420">
        <f>SUM(H41:H43)</f>
        <v>122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</row>
    <row r="41" spans="1:254" s="45" customFormat="1" ht="81.75" customHeight="1">
      <c r="A41" s="137" t="s">
        <v>157</v>
      </c>
      <c r="B41" s="422" t="s">
        <v>150</v>
      </c>
      <c r="C41" s="422">
        <v>13</v>
      </c>
      <c r="D41" s="404" t="s">
        <v>247</v>
      </c>
      <c r="E41" s="405" t="s">
        <v>204</v>
      </c>
      <c r="F41" s="422" t="s">
        <v>152</v>
      </c>
      <c r="G41" s="423">
        <v>217.8</v>
      </c>
      <c r="H41" s="423">
        <v>122</v>
      </c>
      <c r="I41" s="47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</row>
    <row r="42" spans="1:254" s="45" customFormat="1" ht="31.5" hidden="1">
      <c r="A42" s="287" t="s">
        <v>158</v>
      </c>
      <c r="B42" s="422" t="s">
        <v>150</v>
      </c>
      <c r="C42" s="422">
        <v>13</v>
      </c>
      <c r="D42" s="404" t="s">
        <v>247</v>
      </c>
      <c r="E42" s="405" t="s">
        <v>204</v>
      </c>
      <c r="F42" s="422" t="s">
        <v>159</v>
      </c>
      <c r="G42" s="425">
        <v>0</v>
      </c>
      <c r="H42" s="425">
        <v>0</v>
      </c>
      <c r="I42" s="47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</row>
    <row r="43" spans="1:254" s="45" customFormat="1" ht="19.5" hidden="1">
      <c r="A43" s="137" t="s">
        <v>160</v>
      </c>
      <c r="B43" s="422" t="s">
        <v>150</v>
      </c>
      <c r="C43" s="422">
        <v>13</v>
      </c>
      <c r="D43" s="404" t="s">
        <v>247</v>
      </c>
      <c r="E43" s="405" t="s">
        <v>204</v>
      </c>
      <c r="F43" s="422" t="s">
        <v>161</v>
      </c>
      <c r="G43" s="423">
        <v>0</v>
      </c>
      <c r="H43" s="423">
        <v>0</v>
      </c>
      <c r="I43" s="47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</row>
    <row r="44" spans="1:254" s="45" customFormat="1" ht="31.5" hidden="1">
      <c r="A44" s="286" t="s">
        <v>360</v>
      </c>
      <c r="B44" s="427" t="s">
        <v>150</v>
      </c>
      <c r="C44" s="427">
        <v>13</v>
      </c>
      <c r="D44" s="428" t="s">
        <v>247</v>
      </c>
      <c r="E44" s="429" t="s">
        <v>358</v>
      </c>
      <c r="F44" s="430"/>
      <c r="G44" s="431">
        <f>SUM(G45)</f>
        <v>0</v>
      </c>
      <c r="H44" s="431">
        <f>SUM(H45)</f>
        <v>0</v>
      </c>
      <c r="I44" s="47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</row>
    <row r="45" spans="1:254" s="45" customFormat="1" ht="31.5" hidden="1">
      <c r="A45" s="287" t="s">
        <v>158</v>
      </c>
      <c r="B45" s="422" t="s">
        <v>150</v>
      </c>
      <c r="C45" s="422">
        <v>13</v>
      </c>
      <c r="D45" s="404" t="s">
        <v>247</v>
      </c>
      <c r="E45" s="405" t="s">
        <v>358</v>
      </c>
      <c r="F45" s="432" t="s">
        <v>159</v>
      </c>
      <c r="G45" s="423">
        <v>0</v>
      </c>
      <c r="H45" s="423">
        <v>0</v>
      </c>
      <c r="I45" s="47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</row>
    <row r="46" spans="1:8" s="27" customFormat="1" ht="18.75">
      <c r="A46" s="288" t="s">
        <v>169</v>
      </c>
      <c r="B46" s="434" t="s">
        <v>151</v>
      </c>
      <c r="C46" s="435"/>
      <c r="D46" s="436"/>
      <c r="E46" s="437"/>
      <c r="F46" s="438"/>
      <c r="G46" s="318">
        <f>+G47</f>
        <v>70.1</v>
      </c>
      <c r="H46" s="318">
        <f>+H47</f>
        <v>67</v>
      </c>
    </row>
    <row r="47" spans="1:8" s="27" customFormat="1" ht="19.5" customHeight="1">
      <c r="A47" s="289" t="s">
        <v>170</v>
      </c>
      <c r="B47" s="440" t="s">
        <v>151</v>
      </c>
      <c r="C47" s="440" t="s">
        <v>171</v>
      </c>
      <c r="D47" s="441"/>
      <c r="E47" s="442"/>
      <c r="F47" s="440"/>
      <c r="G47" s="325">
        <f aca="true" t="shared" si="1" ref="G47:H49">G48</f>
        <v>70.1</v>
      </c>
      <c r="H47" s="325">
        <f t="shared" si="1"/>
        <v>67</v>
      </c>
    </row>
    <row r="48" spans="1:8" s="43" customFormat="1" ht="31.5">
      <c r="A48" s="284" t="s">
        <v>246</v>
      </c>
      <c r="B48" s="409" t="s">
        <v>151</v>
      </c>
      <c r="C48" s="409" t="s">
        <v>171</v>
      </c>
      <c r="D48" s="410" t="s">
        <v>245</v>
      </c>
      <c r="E48" s="411" t="s">
        <v>202</v>
      </c>
      <c r="F48" s="408"/>
      <c r="G48" s="372">
        <f t="shared" si="1"/>
        <v>70.1</v>
      </c>
      <c r="H48" s="372">
        <f t="shared" si="1"/>
        <v>67</v>
      </c>
    </row>
    <row r="49" spans="1:8" s="27" customFormat="1" ht="18" customHeight="1">
      <c r="A49" s="285" t="s">
        <v>248</v>
      </c>
      <c r="B49" s="413" t="s">
        <v>151</v>
      </c>
      <c r="C49" s="413" t="s">
        <v>171</v>
      </c>
      <c r="D49" s="414" t="s">
        <v>247</v>
      </c>
      <c r="E49" s="393" t="s">
        <v>202</v>
      </c>
      <c r="F49" s="415"/>
      <c r="G49" s="394">
        <f t="shared" si="1"/>
        <v>70.1</v>
      </c>
      <c r="H49" s="394">
        <f t="shared" si="1"/>
        <v>67</v>
      </c>
    </row>
    <row r="50" spans="1:8" s="27" customFormat="1" ht="31.5">
      <c r="A50" s="290" t="s">
        <v>250</v>
      </c>
      <c r="B50" s="444" t="s">
        <v>151</v>
      </c>
      <c r="C50" s="444" t="s">
        <v>171</v>
      </c>
      <c r="D50" s="445" t="s">
        <v>247</v>
      </c>
      <c r="E50" s="399" t="s">
        <v>429</v>
      </c>
      <c r="F50" s="444"/>
      <c r="G50" s="401">
        <f>SUM(G51:G52)</f>
        <v>70.1</v>
      </c>
      <c r="H50" s="401">
        <f>SUM(H51:H52)</f>
        <v>67</v>
      </c>
    </row>
    <row r="51" spans="1:8" s="27" customFormat="1" ht="78.75" customHeight="1" hidden="1">
      <c r="A51" s="135" t="s">
        <v>157</v>
      </c>
      <c r="B51" s="348" t="s">
        <v>151</v>
      </c>
      <c r="C51" s="348" t="s">
        <v>171</v>
      </c>
      <c r="D51" s="446" t="s">
        <v>247</v>
      </c>
      <c r="E51" s="447" t="s">
        <v>249</v>
      </c>
      <c r="F51" s="348" t="s">
        <v>152</v>
      </c>
      <c r="G51" s="448">
        <v>0</v>
      </c>
      <c r="H51" s="448">
        <v>0</v>
      </c>
    </row>
    <row r="52" spans="1:8" s="27" customFormat="1" ht="31.5">
      <c r="A52" s="135" t="s">
        <v>158</v>
      </c>
      <c r="B52" s="348" t="s">
        <v>151</v>
      </c>
      <c r="C52" s="348" t="s">
        <v>171</v>
      </c>
      <c r="D52" s="446" t="s">
        <v>247</v>
      </c>
      <c r="E52" s="447" t="s">
        <v>429</v>
      </c>
      <c r="F52" s="348" t="s">
        <v>159</v>
      </c>
      <c r="G52" s="448">
        <v>70.1</v>
      </c>
      <c r="H52" s="448">
        <v>67</v>
      </c>
    </row>
    <row r="53" spans="1:8" s="48" customFormat="1" ht="33" customHeight="1" hidden="1">
      <c r="A53" s="269" t="s">
        <v>172</v>
      </c>
      <c r="B53" s="449" t="s">
        <v>171</v>
      </c>
      <c r="C53" s="449"/>
      <c r="D53" s="436"/>
      <c r="E53" s="437"/>
      <c r="F53" s="449"/>
      <c r="G53" s="450">
        <f>+G54+G59</f>
        <v>0</v>
      </c>
      <c r="H53" s="450">
        <f>+H54+H59</f>
        <v>0</v>
      </c>
    </row>
    <row r="54" spans="1:8" s="48" customFormat="1" ht="50.25" customHeight="1" hidden="1">
      <c r="A54" s="270" t="s">
        <v>173</v>
      </c>
      <c r="B54" s="451" t="s">
        <v>171</v>
      </c>
      <c r="C54" s="451" t="s">
        <v>174</v>
      </c>
      <c r="D54" s="441"/>
      <c r="E54" s="442"/>
      <c r="F54" s="320"/>
      <c r="G54" s="325">
        <f>G55</f>
        <v>0</v>
      </c>
      <c r="H54" s="325">
        <f>H55</f>
        <v>0</v>
      </c>
    </row>
    <row r="55" spans="1:8" s="49" customFormat="1" ht="94.5" hidden="1">
      <c r="A55" s="291" t="s">
        <v>386</v>
      </c>
      <c r="B55" s="453" t="s">
        <v>171</v>
      </c>
      <c r="C55" s="453" t="s">
        <v>174</v>
      </c>
      <c r="D55" s="410" t="s">
        <v>228</v>
      </c>
      <c r="E55" s="411" t="s">
        <v>202</v>
      </c>
      <c r="F55" s="453"/>
      <c r="G55" s="454">
        <f>+G56</f>
        <v>0</v>
      </c>
      <c r="H55" s="454">
        <f>+H56</f>
        <v>0</v>
      </c>
    </row>
    <row r="56" spans="1:8" s="48" customFormat="1" ht="126" hidden="1">
      <c r="A56" s="281" t="s">
        <v>374</v>
      </c>
      <c r="B56" s="455" t="s">
        <v>171</v>
      </c>
      <c r="C56" s="455" t="s">
        <v>174</v>
      </c>
      <c r="D56" s="414" t="s">
        <v>229</v>
      </c>
      <c r="E56" s="393" t="s">
        <v>202</v>
      </c>
      <c r="F56" s="455"/>
      <c r="G56" s="456">
        <f>+G57</f>
        <v>0</v>
      </c>
      <c r="H56" s="456">
        <f>+H57</f>
        <v>0</v>
      </c>
    </row>
    <row r="57" spans="1:8" s="27" customFormat="1" ht="66.75" customHeight="1" hidden="1">
      <c r="A57" s="286" t="s">
        <v>231</v>
      </c>
      <c r="B57" s="457" t="s">
        <v>171</v>
      </c>
      <c r="C57" s="457" t="s">
        <v>174</v>
      </c>
      <c r="D57" s="445" t="s">
        <v>229</v>
      </c>
      <c r="E57" s="399" t="s">
        <v>230</v>
      </c>
      <c r="F57" s="417"/>
      <c r="G57" s="401">
        <f>SUM(G58:G58)</f>
        <v>0</v>
      </c>
      <c r="H57" s="401">
        <f>SUM(H58:H58)</f>
        <v>0</v>
      </c>
    </row>
    <row r="58" spans="1:8" s="261" customFormat="1" ht="31.5" hidden="1">
      <c r="A58" s="135" t="s">
        <v>158</v>
      </c>
      <c r="B58" s="458" t="s">
        <v>171</v>
      </c>
      <c r="C58" s="458" t="s">
        <v>174</v>
      </c>
      <c r="D58" s="446" t="s">
        <v>229</v>
      </c>
      <c r="E58" s="447" t="s">
        <v>230</v>
      </c>
      <c r="F58" s="459" t="s">
        <v>159</v>
      </c>
      <c r="G58" s="363">
        <v>0</v>
      </c>
      <c r="H58" s="363">
        <v>0</v>
      </c>
    </row>
    <row r="59" spans="1:8" s="43" customFormat="1" ht="31.5" hidden="1">
      <c r="A59" s="289" t="s">
        <v>175</v>
      </c>
      <c r="B59" s="440" t="s">
        <v>171</v>
      </c>
      <c r="C59" s="440">
        <v>14</v>
      </c>
      <c r="D59" s="441"/>
      <c r="E59" s="442"/>
      <c r="F59" s="440"/>
      <c r="G59" s="325">
        <f aca="true" t="shared" si="2" ref="G59:H61">+G60</f>
        <v>0</v>
      </c>
      <c r="H59" s="325">
        <f t="shared" si="2"/>
        <v>0</v>
      </c>
    </row>
    <row r="60" spans="1:8" s="43" customFormat="1" ht="94.5" hidden="1">
      <c r="A60" s="291" t="s">
        <v>387</v>
      </c>
      <c r="B60" s="460" t="s">
        <v>171</v>
      </c>
      <c r="C60" s="460">
        <v>14</v>
      </c>
      <c r="D60" s="410" t="s">
        <v>228</v>
      </c>
      <c r="E60" s="411" t="s">
        <v>202</v>
      </c>
      <c r="F60" s="460"/>
      <c r="G60" s="372">
        <f t="shared" si="2"/>
        <v>0</v>
      </c>
      <c r="H60" s="372">
        <f t="shared" si="2"/>
        <v>0</v>
      </c>
    </row>
    <row r="61" spans="1:8" s="27" customFormat="1" ht="126" hidden="1">
      <c r="A61" s="281" t="s">
        <v>374</v>
      </c>
      <c r="B61" s="461" t="s">
        <v>171</v>
      </c>
      <c r="C61" s="461" t="s">
        <v>176</v>
      </c>
      <c r="D61" s="414" t="s">
        <v>229</v>
      </c>
      <c r="E61" s="393" t="s">
        <v>202</v>
      </c>
      <c r="F61" s="461"/>
      <c r="G61" s="394">
        <f t="shared" si="2"/>
        <v>0</v>
      </c>
      <c r="H61" s="394">
        <f t="shared" si="2"/>
        <v>0</v>
      </c>
    </row>
    <row r="62" spans="1:8" s="27" customFormat="1" ht="64.5" customHeight="1" hidden="1">
      <c r="A62" s="286" t="s">
        <v>231</v>
      </c>
      <c r="B62" s="444" t="s">
        <v>171</v>
      </c>
      <c r="C62" s="444">
        <v>14</v>
      </c>
      <c r="D62" s="445" t="s">
        <v>229</v>
      </c>
      <c r="E62" s="399" t="s">
        <v>230</v>
      </c>
      <c r="F62" s="417"/>
      <c r="G62" s="401">
        <f>G63</f>
        <v>0</v>
      </c>
      <c r="H62" s="401">
        <f>H63</f>
        <v>0</v>
      </c>
    </row>
    <row r="63" spans="1:8" s="27" customFormat="1" ht="31.5" hidden="1">
      <c r="A63" s="135" t="s">
        <v>158</v>
      </c>
      <c r="B63" s="462" t="s">
        <v>171</v>
      </c>
      <c r="C63" s="462">
        <v>14</v>
      </c>
      <c r="D63" s="446" t="s">
        <v>229</v>
      </c>
      <c r="E63" s="447" t="s">
        <v>230</v>
      </c>
      <c r="F63" s="348" t="s">
        <v>159</v>
      </c>
      <c r="G63" s="448">
        <v>0</v>
      </c>
      <c r="H63" s="448">
        <v>0</v>
      </c>
    </row>
    <row r="64" spans="1:8" s="27" customFormat="1" ht="18.75">
      <c r="A64" s="269" t="s">
        <v>177</v>
      </c>
      <c r="B64" s="313" t="s">
        <v>156</v>
      </c>
      <c r="C64" s="463"/>
      <c r="D64" s="463"/>
      <c r="E64" s="464"/>
      <c r="F64" s="317"/>
      <c r="G64" s="318">
        <f>+G65</f>
        <v>18.6</v>
      </c>
      <c r="H64" s="318">
        <f>+H65</f>
        <v>15</v>
      </c>
    </row>
    <row r="65" spans="1:8" s="27" customFormat="1" ht="18.75">
      <c r="A65" s="292" t="s">
        <v>178</v>
      </c>
      <c r="B65" s="466" t="s">
        <v>156</v>
      </c>
      <c r="C65" s="467">
        <v>12</v>
      </c>
      <c r="D65" s="468"/>
      <c r="E65" s="469"/>
      <c r="F65" s="470"/>
      <c r="G65" s="471">
        <f>SUM(G70,G66)</f>
        <v>18.6</v>
      </c>
      <c r="H65" s="471">
        <f>SUM(H70,H66)</f>
        <v>15</v>
      </c>
    </row>
    <row r="66" spans="1:37" s="42" customFormat="1" ht="78.75" hidden="1">
      <c r="A66" s="271" t="s">
        <v>388</v>
      </c>
      <c r="B66" s="327" t="s">
        <v>156</v>
      </c>
      <c r="C66" s="328" t="s">
        <v>179</v>
      </c>
      <c r="D66" s="329" t="s">
        <v>348</v>
      </c>
      <c r="E66" s="330" t="s">
        <v>202</v>
      </c>
      <c r="F66" s="331"/>
      <c r="G66" s="332">
        <f>SUM(G67)</f>
        <v>0</v>
      </c>
      <c r="H66" s="332">
        <f>SUM(H67)</f>
        <v>0</v>
      </c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</row>
    <row r="67" spans="1:247" s="41" customFormat="1" ht="110.25" hidden="1">
      <c r="A67" s="293" t="s">
        <v>389</v>
      </c>
      <c r="B67" s="334" t="s">
        <v>156</v>
      </c>
      <c r="C67" s="335" t="s">
        <v>179</v>
      </c>
      <c r="D67" s="473" t="s">
        <v>349</v>
      </c>
      <c r="E67" s="474" t="s">
        <v>202</v>
      </c>
      <c r="F67" s="475"/>
      <c r="G67" s="476">
        <f>SUM(G68)</f>
        <v>0</v>
      </c>
      <c r="H67" s="476">
        <f>SUM(H68)</f>
        <v>0</v>
      </c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</row>
    <row r="68" spans="1:247" s="51" customFormat="1" ht="47.25" hidden="1">
      <c r="A68" s="294" t="s">
        <v>351</v>
      </c>
      <c r="B68" s="341" t="s">
        <v>156</v>
      </c>
      <c r="C68" s="342" t="s">
        <v>179</v>
      </c>
      <c r="D68" s="478" t="s">
        <v>349</v>
      </c>
      <c r="E68" s="479" t="s">
        <v>350</v>
      </c>
      <c r="F68" s="480"/>
      <c r="G68" s="346">
        <f>+G69</f>
        <v>0</v>
      </c>
      <c r="H68" s="346">
        <f>+H69</f>
        <v>0</v>
      </c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</row>
    <row r="69" spans="1:248" s="39" customFormat="1" ht="31.5" hidden="1">
      <c r="A69" s="135" t="s">
        <v>158</v>
      </c>
      <c r="B69" s="481" t="s">
        <v>156</v>
      </c>
      <c r="C69" s="482" t="s">
        <v>179</v>
      </c>
      <c r="D69" s="483" t="s">
        <v>349</v>
      </c>
      <c r="E69" s="484" t="s">
        <v>350</v>
      </c>
      <c r="F69" s="485" t="s">
        <v>159</v>
      </c>
      <c r="G69" s="486">
        <v>0</v>
      </c>
      <c r="H69" s="486">
        <v>0</v>
      </c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</row>
    <row r="70" spans="1:37" s="42" customFormat="1" ht="78.75">
      <c r="A70" s="271" t="s">
        <v>378</v>
      </c>
      <c r="B70" s="327" t="s">
        <v>156</v>
      </c>
      <c r="C70" s="328" t="s">
        <v>179</v>
      </c>
      <c r="D70" s="329" t="s">
        <v>167</v>
      </c>
      <c r="E70" s="330" t="s">
        <v>202</v>
      </c>
      <c r="F70" s="331"/>
      <c r="G70" s="332">
        <f>+G71+G67</f>
        <v>18.6</v>
      </c>
      <c r="H70" s="332">
        <f>+H71+H67</f>
        <v>15</v>
      </c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</row>
    <row r="71" spans="1:247" s="41" customFormat="1" ht="95.25" customHeight="1">
      <c r="A71" s="293" t="s">
        <v>390</v>
      </c>
      <c r="B71" s="334" t="s">
        <v>156</v>
      </c>
      <c r="C71" s="335" t="s">
        <v>179</v>
      </c>
      <c r="D71" s="473" t="s">
        <v>213</v>
      </c>
      <c r="E71" s="474" t="s">
        <v>202</v>
      </c>
      <c r="F71" s="475"/>
      <c r="G71" s="476">
        <f>+G72</f>
        <v>18.6</v>
      </c>
      <c r="H71" s="476">
        <f>+H72</f>
        <v>15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</row>
    <row r="72" spans="1:247" s="41" customFormat="1" ht="19.5">
      <c r="A72" s="294" t="s">
        <v>214</v>
      </c>
      <c r="B72" s="341" t="s">
        <v>156</v>
      </c>
      <c r="C72" s="342" t="s">
        <v>179</v>
      </c>
      <c r="D72" s="478" t="s">
        <v>213</v>
      </c>
      <c r="E72" s="479" t="s">
        <v>347</v>
      </c>
      <c r="F72" s="480"/>
      <c r="G72" s="346">
        <f>+G73</f>
        <v>18.6</v>
      </c>
      <c r="H72" s="346">
        <f>+H73</f>
        <v>15</v>
      </c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</row>
    <row r="73" spans="1:247" s="41" customFormat="1" ht="31.5">
      <c r="A73" s="135" t="s">
        <v>158</v>
      </c>
      <c r="B73" s="481" t="s">
        <v>156</v>
      </c>
      <c r="C73" s="482" t="s">
        <v>179</v>
      </c>
      <c r="D73" s="483" t="s">
        <v>213</v>
      </c>
      <c r="E73" s="484" t="s">
        <v>347</v>
      </c>
      <c r="F73" s="485" t="s">
        <v>159</v>
      </c>
      <c r="G73" s="486">
        <v>18.6</v>
      </c>
      <c r="H73" s="486">
        <v>15</v>
      </c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</row>
    <row r="74" spans="1:8" s="43" customFormat="1" ht="19.5" customHeight="1">
      <c r="A74" s="288" t="s">
        <v>180</v>
      </c>
      <c r="B74" s="434" t="s">
        <v>181</v>
      </c>
      <c r="C74" s="434"/>
      <c r="D74" s="487"/>
      <c r="E74" s="488"/>
      <c r="F74" s="434"/>
      <c r="G74" s="489">
        <f>SUM(G75)</f>
        <v>15</v>
      </c>
      <c r="H74" s="489">
        <f>SUM(H75)</f>
        <v>10</v>
      </c>
    </row>
    <row r="75" spans="1:8" s="27" customFormat="1" ht="18.75">
      <c r="A75" s="289" t="s">
        <v>182</v>
      </c>
      <c r="B75" s="440" t="s">
        <v>181</v>
      </c>
      <c r="C75" s="440" t="s">
        <v>171</v>
      </c>
      <c r="D75" s="490"/>
      <c r="E75" s="491"/>
      <c r="F75" s="440"/>
      <c r="G75" s="492">
        <f>+G76</f>
        <v>15</v>
      </c>
      <c r="H75" s="492">
        <f>+H76</f>
        <v>10</v>
      </c>
    </row>
    <row r="76" spans="1:37" s="54" customFormat="1" ht="78.75">
      <c r="A76" s="295" t="s">
        <v>391</v>
      </c>
      <c r="B76" s="460" t="s">
        <v>181</v>
      </c>
      <c r="C76" s="494" t="s">
        <v>171</v>
      </c>
      <c r="D76" s="495" t="s">
        <v>215</v>
      </c>
      <c r="E76" s="496" t="s">
        <v>202</v>
      </c>
      <c r="F76" s="497"/>
      <c r="G76" s="498">
        <f>+G77</f>
        <v>15</v>
      </c>
      <c r="H76" s="498">
        <f>+H77</f>
        <v>10</v>
      </c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</row>
    <row r="77" spans="1:37" s="42" customFormat="1" ht="96.75" customHeight="1">
      <c r="A77" s="272" t="s">
        <v>392</v>
      </c>
      <c r="B77" s="334" t="s">
        <v>181</v>
      </c>
      <c r="C77" s="335" t="s">
        <v>171</v>
      </c>
      <c r="D77" s="500" t="s">
        <v>216</v>
      </c>
      <c r="E77" s="501" t="s">
        <v>202</v>
      </c>
      <c r="F77" s="338"/>
      <c r="G77" s="339">
        <f>+G78+G80</f>
        <v>15</v>
      </c>
      <c r="H77" s="339">
        <f>+H78+H80</f>
        <v>10</v>
      </c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</row>
    <row r="78" spans="1:8" s="41" customFormat="1" ht="19.5">
      <c r="A78" s="273" t="s">
        <v>218</v>
      </c>
      <c r="B78" s="341" t="s">
        <v>181</v>
      </c>
      <c r="C78" s="342" t="s">
        <v>171</v>
      </c>
      <c r="D78" s="502" t="s">
        <v>216</v>
      </c>
      <c r="E78" s="503" t="s">
        <v>217</v>
      </c>
      <c r="F78" s="345"/>
      <c r="G78" s="346">
        <f>SUM(G79)</f>
        <v>15</v>
      </c>
      <c r="H78" s="346">
        <f>SUM(H79)</f>
        <v>10</v>
      </c>
    </row>
    <row r="79" spans="1:8" s="41" customFormat="1" ht="31.5">
      <c r="A79" s="296" t="s">
        <v>158</v>
      </c>
      <c r="B79" s="481" t="s">
        <v>181</v>
      </c>
      <c r="C79" s="482" t="s">
        <v>171</v>
      </c>
      <c r="D79" s="504" t="s">
        <v>216</v>
      </c>
      <c r="E79" s="505" t="s">
        <v>217</v>
      </c>
      <c r="F79" s="352" t="s">
        <v>159</v>
      </c>
      <c r="G79" s="353">
        <v>15</v>
      </c>
      <c r="H79" s="353">
        <v>10</v>
      </c>
    </row>
    <row r="80" spans="1:37" s="42" customFormat="1" ht="19.5" hidden="1">
      <c r="A80" s="273" t="s">
        <v>220</v>
      </c>
      <c r="B80" s="341"/>
      <c r="C80" s="342"/>
      <c r="D80" s="375" t="s">
        <v>216</v>
      </c>
      <c r="E80" s="376" t="s">
        <v>219</v>
      </c>
      <c r="F80" s="345"/>
      <c r="G80" s="346">
        <f>SUM(G81)</f>
        <v>0</v>
      </c>
      <c r="H80" s="346">
        <f>SUM(H81)</f>
        <v>0</v>
      </c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</row>
    <row r="81" spans="1:8" s="41" customFormat="1" ht="31.5" hidden="1">
      <c r="A81" s="296" t="s">
        <v>158</v>
      </c>
      <c r="B81" s="481" t="s">
        <v>181</v>
      </c>
      <c r="C81" s="482" t="s">
        <v>171</v>
      </c>
      <c r="D81" s="504" t="s">
        <v>216</v>
      </c>
      <c r="E81" s="505" t="s">
        <v>219</v>
      </c>
      <c r="F81" s="352" t="s">
        <v>159</v>
      </c>
      <c r="G81" s="353">
        <v>0</v>
      </c>
      <c r="H81" s="353">
        <v>0</v>
      </c>
    </row>
    <row r="82" spans="1:8" s="41" customFormat="1" ht="19.5" hidden="1">
      <c r="A82" s="297" t="s">
        <v>191</v>
      </c>
      <c r="B82" s="508" t="s">
        <v>163</v>
      </c>
      <c r="C82" s="509"/>
      <c r="D82" s="510"/>
      <c r="E82" s="511"/>
      <c r="F82" s="512"/>
      <c r="G82" s="513">
        <f aca="true" t="shared" si="3" ref="G82:H86">+G83</f>
        <v>0</v>
      </c>
      <c r="H82" s="513">
        <f t="shared" si="3"/>
        <v>0</v>
      </c>
    </row>
    <row r="83" spans="1:8" s="41" customFormat="1" ht="19.5" hidden="1">
      <c r="A83" s="298" t="s">
        <v>192</v>
      </c>
      <c r="B83" s="466" t="s">
        <v>163</v>
      </c>
      <c r="C83" s="467" t="s">
        <v>163</v>
      </c>
      <c r="D83" s="515"/>
      <c r="E83" s="516"/>
      <c r="F83" s="517"/>
      <c r="G83" s="471">
        <f t="shared" si="3"/>
        <v>0</v>
      </c>
      <c r="H83" s="471">
        <f t="shared" si="3"/>
        <v>0</v>
      </c>
    </row>
    <row r="84" spans="1:8" s="41" customFormat="1" ht="98.25" customHeight="1" hidden="1">
      <c r="A84" s="299" t="s">
        <v>352</v>
      </c>
      <c r="B84" s="453" t="s">
        <v>163</v>
      </c>
      <c r="C84" s="519" t="s">
        <v>163</v>
      </c>
      <c r="D84" s="354" t="s">
        <v>221</v>
      </c>
      <c r="E84" s="355" t="s">
        <v>202</v>
      </c>
      <c r="F84" s="520"/>
      <c r="G84" s="454">
        <f t="shared" si="3"/>
        <v>0</v>
      </c>
      <c r="H84" s="454">
        <f t="shared" si="3"/>
        <v>0</v>
      </c>
    </row>
    <row r="85" spans="1:8" s="41" customFormat="1" ht="110.25" hidden="1">
      <c r="A85" s="300" t="s">
        <v>353</v>
      </c>
      <c r="B85" s="455" t="s">
        <v>163</v>
      </c>
      <c r="C85" s="522" t="s">
        <v>163</v>
      </c>
      <c r="D85" s="523" t="s">
        <v>193</v>
      </c>
      <c r="E85" s="337" t="s">
        <v>202</v>
      </c>
      <c r="F85" s="524"/>
      <c r="G85" s="456">
        <f t="shared" si="3"/>
        <v>0</v>
      </c>
      <c r="H85" s="456">
        <f t="shared" si="3"/>
        <v>0</v>
      </c>
    </row>
    <row r="86" spans="1:8" s="41" customFormat="1" ht="19.5" hidden="1">
      <c r="A86" s="282" t="s">
        <v>223</v>
      </c>
      <c r="B86" s="417" t="s">
        <v>163</v>
      </c>
      <c r="C86" s="526" t="s">
        <v>163</v>
      </c>
      <c r="D86" s="527" t="s">
        <v>193</v>
      </c>
      <c r="E86" s="344" t="s">
        <v>222</v>
      </c>
      <c r="F86" s="430"/>
      <c r="G86" s="420">
        <f t="shared" si="3"/>
        <v>0</v>
      </c>
      <c r="H86" s="420">
        <f t="shared" si="3"/>
        <v>0</v>
      </c>
    </row>
    <row r="87" spans="1:8" s="41" customFormat="1" ht="31.5" hidden="1">
      <c r="A87" s="296" t="s">
        <v>158</v>
      </c>
      <c r="B87" s="459" t="s">
        <v>163</v>
      </c>
      <c r="C87" s="528" t="s">
        <v>163</v>
      </c>
      <c r="D87" s="529" t="s">
        <v>193</v>
      </c>
      <c r="E87" s="351" t="s">
        <v>222</v>
      </c>
      <c r="F87" s="530" t="s">
        <v>159</v>
      </c>
      <c r="G87" s="425"/>
      <c r="H87" s="425"/>
    </row>
    <row r="88" spans="1:8" s="27" customFormat="1" ht="18.75">
      <c r="A88" s="269" t="s">
        <v>183</v>
      </c>
      <c r="B88" s="313" t="s">
        <v>184</v>
      </c>
      <c r="C88" s="313"/>
      <c r="D88" s="487"/>
      <c r="E88" s="488"/>
      <c r="F88" s="313"/>
      <c r="G88" s="318">
        <f aca="true" t="shared" si="4" ref="G88:H90">+G89</f>
        <v>192.8</v>
      </c>
      <c r="H88" s="318">
        <f t="shared" si="4"/>
        <v>122.8</v>
      </c>
    </row>
    <row r="89" spans="1:8" s="27" customFormat="1" ht="18.75">
      <c r="A89" s="270" t="s">
        <v>185</v>
      </c>
      <c r="B89" s="320" t="s">
        <v>184</v>
      </c>
      <c r="C89" s="320" t="s">
        <v>150</v>
      </c>
      <c r="D89" s="381"/>
      <c r="E89" s="382"/>
      <c r="F89" s="320"/>
      <c r="G89" s="325">
        <f t="shared" si="4"/>
        <v>192.8</v>
      </c>
      <c r="H89" s="325">
        <f t="shared" si="4"/>
        <v>122.8</v>
      </c>
    </row>
    <row r="90" spans="1:8" s="27" customFormat="1" ht="64.5" customHeight="1">
      <c r="A90" s="291" t="s">
        <v>393</v>
      </c>
      <c r="B90" s="453" t="s">
        <v>184</v>
      </c>
      <c r="C90" s="453" t="s">
        <v>150</v>
      </c>
      <c r="D90" s="410" t="s">
        <v>201</v>
      </c>
      <c r="E90" s="411" t="s">
        <v>202</v>
      </c>
      <c r="F90" s="531"/>
      <c r="G90" s="372">
        <f t="shared" si="4"/>
        <v>192.8</v>
      </c>
      <c r="H90" s="372">
        <f t="shared" si="4"/>
        <v>122.8</v>
      </c>
    </row>
    <row r="91" spans="1:8" s="27" customFormat="1" ht="63">
      <c r="A91" s="281" t="s">
        <v>382</v>
      </c>
      <c r="B91" s="455" t="s">
        <v>184</v>
      </c>
      <c r="C91" s="455" t="s">
        <v>150</v>
      </c>
      <c r="D91" s="533" t="s">
        <v>203</v>
      </c>
      <c r="E91" s="534" t="s">
        <v>202</v>
      </c>
      <c r="F91" s="455"/>
      <c r="G91" s="394">
        <f>G92+G96</f>
        <v>192.8</v>
      </c>
      <c r="H91" s="394">
        <f>H92+H96</f>
        <v>122.8</v>
      </c>
    </row>
    <row r="92" spans="1:8" s="27" customFormat="1" ht="31.5">
      <c r="A92" s="286" t="s">
        <v>205</v>
      </c>
      <c r="B92" s="417" t="s">
        <v>184</v>
      </c>
      <c r="C92" s="526" t="s">
        <v>150</v>
      </c>
      <c r="D92" s="445" t="s">
        <v>203</v>
      </c>
      <c r="E92" s="536" t="s">
        <v>204</v>
      </c>
      <c r="F92" s="430"/>
      <c r="G92" s="401">
        <f>SUM(G93:G95)</f>
        <v>192.8</v>
      </c>
      <c r="H92" s="401">
        <f>SUM(H93:H95)</f>
        <v>122.8</v>
      </c>
    </row>
    <row r="93" spans="1:8" s="27" customFormat="1" ht="66.75" customHeight="1">
      <c r="A93" s="137" t="s">
        <v>157</v>
      </c>
      <c r="B93" s="348" t="s">
        <v>184</v>
      </c>
      <c r="C93" s="348" t="s">
        <v>150</v>
      </c>
      <c r="D93" s="446" t="s">
        <v>203</v>
      </c>
      <c r="E93" s="537" t="s">
        <v>204</v>
      </c>
      <c r="F93" s="348" t="s">
        <v>152</v>
      </c>
      <c r="G93" s="448">
        <v>170</v>
      </c>
      <c r="H93" s="448">
        <v>100</v>
      </c>
    </row>
    <row r="94" spans="1:8" s="27" customFormat="1" ht="31.5">
      <c r="A94" s="287" t="s">
        <v>158</v>
      </c>
      <c r="B94" s="348" t="s">
        <v>184</v>
      </c>
      <c r="C94" s="348" t="s">
        <v>150</v>
      </c>
      <c r="D94" s="446" t="s">
        <v>203</v>
      </c>
      <c r="E94" s="537" t="s">
        <v>204</v>
      </c>
      <c r="F94" s="348" t="s">
        <v>159</v>
      </c>
      <c r="G94" s="448">
        <v>18</v>
      </c>
      <c r="H94" s="448">
        <v>18</v>
      </c>
    </row>
    <row r="95" spans="1:8" s="27" customFormat="1" ht="18.75">
      <c r="A95" s="287" t="s">
        <v>160</v>
      </c>
      <c r="B95" s="348" t="s">
        <v>184</v>
      </c>
      <c r="C95" s="348" t="s">
        <v>150</v>
      </c>
      <c r="D95" s="446" t="s">
        <v>203</v>
      </c>
      <c r="E95" s="537" t="s">
        <v>204</v>
      </c>
      <c r="F95" s="348" t="s">
        <v>161</v>
      </c>
      <c r="G95" s="448">
        <v>4.8</v>
      </c>
      <c r="H95" s="448">
        <v>4.8</v>
      </c>
    </row>
    <row r="96" spans="1:37" s="264" customFormat="1" ht="31.5" hidden="1">
      <c r="A96" s="301" t="s">
        <v>207</v>
      </c>
      <c r="B96" s="539" t="s">
        <v>184</v>
      </c>
      <c r="C96" s="540" t="s">
        <v>150</v>
      </c>
      <c r="D96" s="541" t="s">
        <v>203</v>
      </c>
      <c r="E96" s="542" t="s">
        <v>206</v>
      </c>
      <c r="F96" s="543"/>
      <c r="G96" s="544">
        <f>+G97</f>
        <v>0</v>
      </c>
      <c r="H96" s="544">
        <f>+H97</f>
        <v>0</v>
      </c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3"/>
      <c r="AG96" s="263"/>
      <c r="AH96" s="263"/>
      <c r="AI96" s="263"/>
      <c r="AJ96" s="263"/>
      <c r="AK96" s="263"/>
    </row>
    <row r="97" spans="1:37" s="264" customFormat="1" ht="31.5" hidden="1">
      <c r="A97" s="287" t="s">
        <v>158</v>
      </c>
      <c r="B97" s="546" t="s">
        <v>184</v>
      </c>
      <c r="C97" s="546" t="s">
        <v>150</v>
      </c>
      <c r="D97" s="547" t="s">
        <v>203</v>
      </c>
      <c r="E97" s="548" t="s">
        <v>206</v>
      </c>
      <c r="F97" s="546" t="s">
        <v>159</v>
      </c>
      <c r="G97" s="549">
        <v>0</v>
      </c>
      <c r="H97" s="549">
        <v>0</v>
      </c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63"/>
      <c r="AH97" s="263"/>
      <c r="AI97" s="263"/>
      <c r="AJ97" s="263"/>
      <c r="AK97" s="263"/>
    </row>
    <row r="98" spans="1:8" s="27" customFormat="1" ht="18.75" hidden="1">
      <c r="A98" s="269" t="s">
        <v>186</v>
      </c>
      <c r="B98" s="312">
        <v>10</v>
      </c>
      <c r="C98" s="312"/>
      <c r="D98" s="487"/>
      <c r="E98" s="488"/>
      <c r="F98" s="313"/>
      <c r="G98" s="318">
        <f>+G99</f>
        <v>0</v>
      </c>
      <c r="H98" s="318">
        <f>+H99</f>
        <v>0</v>
      </c>
    </row>
    <row r="99" spans="1:8" s="27" customFormat="1" ht="18.75" hidden="1">
      <c r="A99" s="270" t="s">
        <v>187</v>
      </c>
      <c r="B99" s="439">
        <v>10</v>
      </c>
      <c r="C99" s="440" t="s">
        <v>150</v>
      </c>
      <c r="D99" s="381"/>
      <c r="E99" s="382"/>
      <c r="F99" s="440"/>
      <c r="G99" s="325">
        <f aca="true" t="shared" si="5" ref="G99:H102">G100</f>
        <v>0</v>
      </c>
      <c r="H99" s="325">
        <f t="shared" si="5"/>
        <v>0</v>
      </c>
    </row>
    <row r="100" spans="1:8" s="27" customFormat="1" ht="63" hidden="1">
      <c r="A100" s="302" t="s">
        <v>354</v>
      </c>
      <c r="B100" s="551">
        <v>10</v>
      </c>
      <c r="C100" s="552" t="s">
        <v>150</v>
      </c>
      <c r="D100" s="410" t="s">
        <v>210</v>
      </c>
      <c r="E100" s="411" t="s">
        <v>202</v>
      </c>
      <c r="F100" s="371"/>
      <c r="G100" s="372">
        <f t="shared" si="5"/>
        <v>0</v>
      </c>
      <c r="H100" s="372">
        <f t="shared" si="5"/>
        <v>0</v>
      </c>
    </row>
    <row r="101" spans="1:8" s="27" customFormat="1" ht="94.5" hidden="1">
      <c r="A101" s="303" t="s">
        <v>355</v>
      </c>
      <c r="B101" s="391">
        <v>10</v>
      </c>
      <c r="C101" s="555" t="s">
        <v>150</v>
      </c>
      <c r="D101" s="533" t="s">
        <v>211</v>
      </c>
      <c r="E101" s="534" t="s">
        <v>202</v>
      </c>
      <c r="F101" s="556"/>
      <c r="G101" s="394">
        <f t="shared" si="5"/>
        <v>0</v>
      </c>
      <c r="H101" s="394">
        <f t="shared" si="5"/>
        <v>0</v>
      </c>
    </row>
    <row r="102" spans="1:8" s="27" customFormat="1" ht="31.5" hidden="1">
      <c r="A102" s="290" t="s">
        <v>188</v>
      </c>
      <c r="B102" s="557">
        <v>10</v>
      </c>
      <c r="C102" s="558" t="s">
        <v>150</v>
      </c>
      <c r="D102" s="559" t="s">
        <v>211</v>
      </c>
      <c r="E102" s="419" t="s">
        <v>212</v>
      </c>
      <c r="F102" s="400"/>
      <c r="G102" s="401">
        <f t="shared" si="5"/>
        <v>0</v>
      </c>
      <c r="H102" s="401">
        <f t="shared" si="5"/>
        <v>0</v>
      </c>
    </row>
    <row r="103" spans="1:8" s="27" customFormat="1" ht="18.75" hidden="1">
      <c r="A103" s="137" t="s">
        <v>189</v>
      </c>
      <c r="B103" s="579">
        <v>10</v>
      </c>
      <c r="C103" s="406" t="s">
        <v>150</v>
      </c>
      <c r="D103" s="561" t="s">
        <v>211</v>
      </c>
      <c r="E103" s="405" t="s">
        <v>212</v>
      </c>
      <c r="F103" s="562" t="s">
        <v>190</v>
      </c>
      <c r="G103" s="448"/>
      <c r="H103" s="448"/>
    </row>
    <row r="104" spans="1:37" s="38" customFormat="1" ht="18.75" hidden="1">
      <c r="A104" s="304" t="s">
        <v>194</v>
      </c>
      <c r="B104" s="563">
        <v>11</v>
      </c>
      <c r="C104" s="509"/>
      <c r="D104" s="564"/>
      <c r="E104" s="565"/>
      <c r="F104" s="512"/>
      <c r="G104" s="513">
        <f aca="true" t="shared" si="6" ref="G104:H108">+G105</f>
        <v>0</v>
      </c>
      <c r="H104" s="513">
        <f t="shared" si="6"/>
        <v>0</v>
      </c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</row>
    <row r="105" spans="1:37" s="38" customFormat="1" ht="18.75" hidden="1">
      <c r="A105" s="292" t="s">
        <v>195</v>
      </c>
      <c r="B105" s="465">
        <v>11</v>
      </c>
      <c r="C105" s="467" t="s">
        <v>151</v>
      </c>
      <c r="D105" s="566"/>
      <c r="E105" s="567"/>
      <c r="F105" s="517"/>
      <c r="G105" s="471">
        <f t="shared" si="6"/>
        <v>0</v>
      </c>
      <c r="H105" s="471">
        <f t="shared" si="6"/>
        <v>0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</row>
    <row r="106" spans="1:37" s="56" customFormat="1" ht="99" customHeight="1" hidden="1">
      <c r="A106" s="299" t="s">
        <v>394</v>
      </c>
      <c r="B106" s="453" t="s">
        <v>196</v>
      </c>
      <c r="C106" s="519" t="s">
        <v>151</v>
      </c>
      <c r="D106" s="568" t="s">
        <v>221</v>
      </c>
      <c r="E106" s="355" t="s">
        <v>202</v>
      </c>
      <c r="F106" s="520"/>
      <c r="G106" s="454">
        <f t="shared" si="6"/>
        <v>0</v>
      </c>
      <c r="H106" s="454">
        <f t="shared" si="6"/>
        <v>0</v>
      </c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</row>
    <row r="107" spans="1:37" s="38" customFormat="1" ht="110.25" hidden="1">
      <c r="A107" s="281" t="s">
        <v>383</v>
      </c>
      <c r="B107" s="455" t="s">
        <v>196</v>
      </c>
      <c r="C107" s="522" t="s">
        <v>151</v>
      </c>
      <c r="D107" s="523" t="s">
        <v>197</v>
      </c>
      <c r="E107" s="337" t="s">
        <v>202</v>
      </c>
      <c r="F107" s="524"/>
      <c r="G107" s="456">
        <f t="shared" si="6"/>
        <v>0</v>
      </c>
      <c r="H107" s="456">
        <f t="shared" si="6"/>
        <v>0</v>
      </c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</row>
    <row r="108" spans="1:37" s="38" customFormat="1" ht="78.75" customHeight="1" hidden="1">
      <c r="A108" s="286" t="s">
        <v>356</v>
      </c>
      <c r="B108" s="417" t="s">
        <v>196</v>
      </c>
      <c r="C108" s="526" t="s">
        <v>151</v>
      </c>
      <c r="D108" s="527" t="s">
        <v>197</v>
      </c>
      <c r="E108" s="344" t="s">
        <v>224</v>
      </c>
      <c r="F108" s="430"/>
      <c r="G108" s="420">
        <f t="shared" si="6"/>
        <v>0</v>
      </c>
      <c r="H108" s="420">
        <f t="shared" si="6"/>
        <v>0</v>
      </c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</row>
    <row r="109" spans="1:37" s="38" customFormat="1" ht="31.5" hidden="1">
      <c r="A109" s="578" t="s">
        <v>158</v>
      </c>
      <c r="B109" s="616" t="s">
        <v>196</v>
      </c>
      <c r="C109" s="617" t="s">
        <v>151</v>
      </c>
      <c r="D109" s="603" t="s">
        <v>197</v>
      </c>
      <c r="E109" s="618" t="s">
        <v>224</v>
      </c>
      <c r="F109" s="619" t="s">
        <v>159</v>
      </c>
      <c r="G109" s="620">
        <v>0</v>
      </c>
      <c r="H109" s="620">
        <v>0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</row>
    <row r="110" spans="1:37" s="38" customFormat="1" ht="18.75">
      <c r="A110" s="621" t="s">
        <v>424</v>
      </c>
      <c r="B110" s="1412"/>
      <c r="C110" s="1413"/>
      <c r="D110" s="1413"/>
      <c r="E110" s="1413"/>
      <c r="F110" s="1414"/>
      <c r="G110" s="622">
        <v>18.9</v>
      </c>
      <c r="H110" s="623">
        <v>24.5</v>
      </c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</row>
    <row r="111" spans="1:37" s="38" customFormat="1" ht="18.75">
      <c r="A111" s="6"/>
      <c r="B111" s="7"/>
      <c r="C111" s="57"/>
      <c r="D111" s="58"/>
      <c r="E111" s="59"/>
      <c r="F111" s="7"/>
      <c r="G111" s="60"/>
      <c r="H111" s="29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</row>
    <row r="112" spans="1:37" s="38" customFormat="1" ht="18.75">
      <c r="A112" s="6"/>
      <c r="B112" s="7"/>
      <c r="C112" s="57"/>
      <c r="D112" s="58"/>
      <c r="E112" s="59"/>
      <c r="F112" s="7"/>
      <c r="G112" s="60"/>
      <c r="H112" s="29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</row>
    <row r="113" spans="1:37" s="38" customFormat="1" ht="18.75">
      <c r="A113" s="6"/>
      <c r="B113" s="7"/>
      <c r="C113" s="57"/>
      <c r="D113" s="58"/>
      <c r="E113" s="59"/>
      <c r="F113" s="7"/>
      <c r="G113" s="60"/>
      <c r="H113" s="29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</row>
    <row r="114" spans="1:37" s="38" customFormat="1" ht="18.75">
      <c r="A114" s="6"/>
      <c r="B114" s="7"/>
      <c r="C114" s="57"/>
      <c r="D114" s="58"/>
      <c r="E114" s="59"/>
      <c r="F114" s="7"/>
      <c r="G114" s="60"/>
      <c r="H114" s="29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</row>
    <row r="115" spans="1:37" s="38" customFormat="1" ht="18.75">
      <c r="A115" s="6"/>
      <c r="B115" s="7"/>
      <c r="C115" s="57"/>
      <c r="D115" s="58"/>
      <c r="E115" s="59"/>
      <c r="F115" s="7"/>
      <c r="G115" s="60"/>
      <c r="H115" s="29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</row>
    <row r="116" spans="1:37" s="38" customFormat="1" ht="18.75">
      <c r="A116" s="6"/>
      <c r="B116" s="7"/>
      <c r="C116" s="57"/>
      <c r="D116" s="58"/>
      <c r="E116" s="59"/>
      <c r="F116" s="7"/>
      <c r="G116" s="60"/>
      <c r="H116" s="29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</row>
    <row r="117" spans="1:37" s="38" customFormat="1" ht="18.75">
      <c r="A117" s="6"/>
      <c r="B117" s="7"/>
      <c r="C117" s="57"/>
      <c r="D117" s="58"/>
      <c r="E117" s="59"/>
      <c r="F117" s="7"/>
      <c r="G117" s="60"/>
      <c r="H117" s="29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</row>
    <row r="118" spans="1:37" s="38" customFormat="1" ht="18.75">
      <c r="A118" s="6"/>
      <c r="B118" s="7"/>
      <c r="C118" s="57"/>
      <c r="D118" s="58"/>
      <c r="E118" s="59"/>
      <c r="F118" s="7"/>
      <c r="G118" s="60"/>
      <c r="H118" s="29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</row>
    <row r="119" spans="1:37" s="38" customFormat="1" ht="18.75">
      <c r="A119" s="6"/>
      <c r="B119" s="7"/>
      <c r="C119" s="57"/>
      <c r="D119" s="58"/>
      <c r="E119" s="59"/>
      <c r="F119" s="7"/>
      <c r="G119" s="60"/>
      <c r="H119" s="29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</row>
    <row r="120" spans="1:37" s="38" customFormat="1" ht="18.75">
      <c r="A120" s="6"/>
      <c r="B120" s="7"/>
      <c r="C120" s="57"/>
      <c r="D120" s="58"/>
      <c r="E120" s="59"/>
      <c r="F120" s="7"/>
      <c r="G120" s="60"/>
      <c r="H120" s="29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</row>
    <row r="121" spans="1:37" s="38" customFormat="1" ht="18.75">
      <c r="A121" s="6"/>
      <c r="B121" s="7"/>
      <c r="C121" s="57"/>
      <c r="D121" s="58"/>
      <c r="E121" s="59"/>
      <c r="F121" s="7"/>
      <c r="G121" s="60"/>
      <c r="H121" s="29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</row>
    <row r="122" spans="1:37" s="38" customFormat="1" ht="18.75">
      <c r="A122" s="6"/>
      <c r="B122" s="7"/>
      <c r="C122" s="57"/>
      <c r="D122" s="58"/>
      <c r="E122" s="59"/>
      <c r="F122" s="7"/>
      <c r="G122" s="60"/>
      <c r="H122" s="29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</row>
    <row r="123" spans="1:37" s="38" customFormat="1" ht="18.75">
      <c r="A123" s="6"/>
      <c r="B123" s="7"/>
      <c r="C123" s="57"/>
      <c r="D123" s="58"/>
      <c r="E123" s="59"/>
      <c r="F123" s="7"/>
      <c r="G123" s="60"/>
      <c r="H123" s="29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</row>
    <row r="124" spans="1:37" s="38" customFormat="1" ht="18.75">
      <c r="A124" s="6"/>
      <c r="B124" s="7"/>
      <c r="C124" s="57"/>
      <c r="D124" s="58"/>
      <c r="E124" s="59"/>
      <c r="F124" s="7"/>
      <c r="G124" s="60"/>
      <c r="H124" s="29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</row>
    <row r="125" spans="1:37" s="38" customFormat="1" ht="18.75">
      <c r="A125" s="6"/>
      <c r="B125" s="7"/>
      <c r="C125" s="57"/>
      <c r="D125" s="58"/>
      <c r="E125" s="59"/>
      <c r="F125" s="7"/>
      <c r="G125" s="60"/>
      <c r="H125" s="29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</row>
    <row r="126" spans="1:37" s="38" customFormat="1" ht="18.75">
      <c r="A126" s="6"/>
      <c r="B126" s="7"/>
      <c r="C126" s="57"/>
      <c r="D126" s="58"/>
      <c r="E126" s="59"/>
      <c r="F126" s="7"/>
      <c r="G126" s="60"/>
      <c r="H126" s="29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</row>
    <row r="127" spans="1:37" s="38" customFormat="1" ht="18.75">
      <c r="A127" s="6"/>
      <c r="B127" s="7"/>
      <c r="C127" s="57"/>
      <c r="D127" s="58"/>
      <c r="E127" s="59"/>
      <c r="F127" s="7"/>
      <c r="G127" s="60"/>
      <c r="H127" s="29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</row>
    <row r="128" spans="1:37" s="38" customFormat="1" ht="18.75">
      <c r="A128" s="6"/>
      <c r="B128" s="7"/>
      <c r="C128" s="57"/>
      <c r="D128" s="58"/>
      <c r="E128" s="59"/>
      <c r="F128" s="7"/>
      <c r="G128" s="60"/>
      <c r="H128" s="29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</row>
    <row r="129" spans="1:37" s="38" customFormat="1" ht="18.75">
      <c r="A129" s="6"/>
      <c r="B129" s="7"/>
      <c r="C129" s="57"/>
      <c r="D129" s="58"/>
      <c r="E129" s="59"/>
      <c r="F129" s="7"/>
      <c r="G129" s="60"/>
      <c r="H129" s="29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</row>
    <row r="130" spans="1:37" s="38" customFormat="1" ht="18.75">
      <c r="A130" s="6"/>
      <c r="B130" s="7"/>
      <c r="C130" s="57"/>
      <c r="D130" s="58"/>
      <c r="E130" s="59"/>
      <c r="F130" s="7"/>
      <c r="G130" s="60"/>
      <c r="H130" s="29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</row>
    <row r="131" spans="1:37" s="38" customFormat="1" ht="18.75">
      <c r="A131" s="6"/>
      <c r="B131" s="7"/>
      <c r="C131" s="57"/>
      <c r="D131" s="58"/>
      <c r="E131" s="59"/>
      <c r="F131" s="7"/>
      <c r="G131" s="60"/>
      <c r="H131" s="29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</row>
    <row r="132" spans="1:37" s="38" customFormat="1" ht="18.75">
      <c r="A132" s="6"/>
      <c r="B132" s="7"/>
      <c r="C132" s="57"/>
      <c r="D132" s="58"/>
      <c r="E132" s="59"/>
      <c r="F132" s="7"/>
      <c r="G132" s="60"/>
      <c r="H132" s="29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</row>
    <row r="133" spans="1:37" s="38" customFormat="1" ht="18.75">
      <c r="A133" s="6"/>
      <c r="B133" s="7"/>
      <c r="C133" s="57"/>
      <c r="D133" s="58"/>
      <c r="E133" s="59"/>
      <c r="F133" s="7"/>
      <c r="G133" s="60"/>
      <c r="H133" s="29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</row>
    <row r="134" spans="1:37" s="38" customFormat="1" ht="18.75">
      <c r="A134" s="6"/>
      <c r="B134" s="7"/>
      <c r="C134" s="57"/>
      <c r="D134" s="58"/>
      <c r="E134" s="59"/>
      <c r="F134" s="7"/>
      <c r="G134" s="60"/>
      <c r="H134" s="29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</row>
    <row r="135" spans="1:37" s="38" customFormat="1" ht="18.75">
      <c r="A135" s="6"/>
      <c r="B135" s="7"/>
      <c r="C135" s="57"/>
      <c r="D135" s="58"/>
      <c r="E135" s="59"/>
      <c r="F135" s="7"/>
      <c r="G135" s="60"/>
      <c r="H135" s="29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</row>
    <row r="136" spans="1:37" s="38" customFormat="1" ht="18.75">
      <c r="A136" s="6"/>
      <c r="B136" s="7"/>
      <c r="C136" s="57"/>
      <c r="D136" s="58"/>
      <c r="E136" s="59"/>
      <c r="F136" s="7"/>
      <c r="G136" s="60"/>
      <c r="H136" s="29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</row>
    <row r="137" spans="1:37" s="38" customFormat="1" ht="18.75">
      <c r="A137" s="6"/>
      <c r="B137" s="7"/>
      <c r="C137" s="57"/>
      <c r="D137" s="58"/>
      <c r="E137" s="59"/>
      <c r="F137" s="7"/>
      <c r="G137" s="60"/>
      <c r="H137" s="29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</row>
    <row r="138" spans="1:37" s="38" customFormat="1" ht="18.75">
      <c r="A138" s="6"/>
      <c r="B138" s="7"/>
      <c r="C138" s="57"/>
      <c r="D138" s="58"/>
      <c r="E138" s="59"/>
      <c r="F138" s="7"/>
      <c r="G138" s="60"/>
      <c r="H138" s="29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</row>
    <row r="139" spans="1:37" s="38" customFormat="1" ht="18.75">
      <c r="A139" s="6"/>
      <c r="B139" s="7"/>
      <c r="C139" s="57"/>
      <c r="D139" s="58"/>
      <c r="E139" s="59"/>
      <c r="F139" s="7"/>
      <c r="G139" s="60"/>
      <c r="H139" s="29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</row>
    <row r="140" spans="1:37" s="38" customFormat="1" ht="18.75">
      <c r="A140" s="6"/>
      <c r="B140" s="7"/>
      <c r="C140" s="57"/>
      <c r="D140" s="58"/>
      <c r="E140" s="59"/>
      <c r="F140" s="7"/>
      <c r="G140" s="60"/>
      <c r="H140" s="29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</row>
    <row r="141" spans="1:37" s="38" customFormat="1" ht="18.75">
      <c r="A141" s="6"/>
      <c r="B141" s="7"/>
      <c r="C141" s="57"/>
      <c r="D141" s="58"/>
      <c r="E141" s="59"/>
      <c r="F141" s="7"/>
      <c r="G141" s="60"/>
      <c r="H141" s="29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</row>
    <row r="142" spans="1:37" s="38" customFormat="1" ht="18.75">
      <c r="A142" s="6"/>
      <c r="B142" s="7"/>
      <c r="C142" s="57"/>
      <c r="D142" s="58"/>
      <c r="E142" s="59"/>
      <c r="F142" s="7"/>
      <c r="G142" s="60"/>
      <c r="H142" s="29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</row>
    <row r="143" spans="1:37" s="38" customFormat="1" ht="18.75">
      <c r="A143" s="6"/>
      <c r="B143" s="7"/>
      <c r="C143" s="57"/>
      <c r="D143" s="58"/>
      <c r="E143" s="59"/>
      <c r="F143" s="7"/>
      <c r="G143" s="60"/>
      <c r="H143" s="29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</row>
    <row r="144" spans="1:37" s="38" customFormat="1" ht="18.75">
      <c r="A144" s="6"/>
      <c r="B144" s="7"/>
      <c r="C144" s="57"/>
      <c r="D144" s="58"/>
      <c r="E144" s="59"/>
      <c r="F144" s="7"/>
      <c r="G144" s="60"/>
      <c r="H144" s="29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</row>
    <row r="145" spans="1:37" s="38" customFormat="1" ht="18.75">
      <c r="A145" s="6"/>
      <c r="B145" s="7"/>
      <c r="C145" s="57"/>
      <c r="D145" s="58"/>
      <c r="E145" s="59"/>
      <c r="F145" s="7"/>
      <c r="G145" s="60"/>
      <c r="H145" s="29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</row>
    <row r="146" spans="1:37" s="38" customFormat="1" ht="18.75">
      <c r="A146" s="6"/>
      <c r="B146" s="7"/>
      <c r="C146" s="57"/>
      <c r="D146" s="58"/>
      <c r="E146" s="59"/>
      <c r="F146" s="7"/>
      <c r="G146" s="60"/>
      <c r="H146" s="29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</row>
  </sheetData>
  <sheetProtection/>
  <mergeCells count="9">
    <mergeCell ref="B110:F110"/>
    <mergeCell ref="A7:F7"/>
    <mergeCell ref="A8:G8"/>
    <mergeCell ref="A1:G1"/>
    <mergeCell ref="A2:G2"/>
    <mergeCell ref="A3:G3"/>
    <mergeCell ref="A4:G4"/>
    <mergeCell ref="A5:G5"/>
    <mergeCell ref="A6:F6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218"/>
  <sheetViews>
    <sheetView zoomScaleSheetLayoutView="100" zoomScalePageLayoutView="0" workbookViewId="0" topLeftCell="A4">
      <selection activeCell="Q9" sqref="Q9"/>
    </sheetView>
  </sheetViews>
  <sheetFormatPr defaultColWidth="9.140625" defaultRowHeight="15"/>
  <cols>
    <col min="1" max="1" width="65.421875" style="6" customWidth="1"/>
    <col min="2" max="2" width="7.140625" style="10" customWidth="1"/>
    <col min="3" max="3" width="5.7109375" style="11" customWidth="1"/>
    <col min="4" max="4" width="5.140625" style="4" customWidth="1"/>
    <col min="5" max="5" width="12.00390625" style="5" customWidth="1"/>
    <col min="6" max="6" width="5.140625" style="10" customWidth="1"/>
    <col min="7" max="7" width="19.28125" style="12" customWidth="1"/>
    <col min="8" max="8" width="0.2890625" style="61" hidden="1" customWidth="1"/>
    <col min="9" max="9" width="18.421875" style="1" customWidth="1"/>
    <col min="10" max="10" width="8.8515625" style="1" hidden="1" customWidth="1"/>
    <col min="11" max="11" width="6.57421875" style="1" hidden="1" customWidth="1"/>
    <col min="12" max="37" width="9.140625" style="1" customWidth="1"/>
  </cols>
  <sheetData>
    <row r="1" spans="1:9" s="64" customFormat="1" ht="15.75" customHeight="1">
      <c r="A1" s="1372" t="s">
        <v>779</v>
      </c>
      <c r="B1" s="1372"/>
      <c r="C1" s="1372"/>
      <c r="D1" s="1372"/>
      <c r="E1" s="1372"/>
      <c r="F1" s="1372"/>
      <c r="G1" s="1372"/>
      <c r="H1" s="1372"/>
      <c r="I1" s="1376"/>
    </row>
    <row r="2" spans="1:9" s="64" customFormat="1" ht="15.75" customHeight="1">
      <c r="A2" s="1372" t="str">
        <f>1!A2</f>
        <v>к решению Собрания депутатов Возовского сельсовета</v>
      </c>
      <c r="B2" s="1372"/>
      <c r="C2" s="1372"/>
      <c r="D2" s="1372"/>
      <c r="E2" s="1372"/>
      <c r="F2" s="1372"/>
      <c r="G2" s="1372"/>
      <c r="H2" s="1372"/>
      <c r="I2" s="1374"/>
    </row>
    <row r="3" spans="1:9" s="64" customFormat="1" ht="15.75" customHeight="1">
      <c r="A3" s="1372" t="str">
        <f>1!A3</f>
        <v>Поныровского района  Курской области от  13  декабря 2017г. № 101</v>
      </c>
      <c r="B3" s="1372"/>
      <c r="C3" s="1372"/>
      <c r="D3" s="1372"/>
      <c r="E3" s="1372"/>
      <c r="F3" s="1372"/>
      <c r="G3" s="1372"/>
      <c r="H3" s="1372"/>
      <c r="I3" s="1376"/>
    </row>
    <row r="4" spans="1:9" s="65" customFormat="1" ht="16.5" customHeight="1">
      <c r="A4" s="1368" t="str">
        <f>1!A4</f>
        <v>"О бюджете Возовского сельсовета Поныровского района</v>
      </c>
      <c r="B4" s="1368"/>
      <c r="C4" s="1368"/>
      <c r="D4" s="1368"/>
      <c r="E4" s="1368"/>
      <c r="F4" s="1368"/>
      <c r="G4" s="1368"/>
      <c r="H4" s="1368"/>
      <c r="I4" s="1376"/>
    </row>
    <row r="5" spans="1:9" s="65" customFormat="1" ht="16.5" customHeight="1">
      <c r="A5" s="1368" t="str">
        <f>1!A5</f>
        <v>Курской области на 2018 год  и на плановый период 2019 и 2020 годов"</v>
      </c>
      <c r="B5" s="1368"/>
      <c r="C5" s="1368"/>
      <c r="D5" s="1368"/>
      <c r="E5" s="1368"/>
      <c r="F5" s="1368"/>
      <c r="G5" s="1368"/>
      <c r="H5" s="1368"/>
      <c r="I5" s="1376"/>
    </row>
    <row r="6" spans="1:9" s="65" customFormat="1" ht="16.5" customHeight="1">
      <c r="A6" s="1410" t="s">
        <v>1033</v>
      </c>
      <c r="B6" s="1410"/>
      <c r="C6" s="1410"/>
      <c r="D6" s="1410"/>
      <c r="E6" s="1410"/>
      <c r="F6" s="1410"/>
      <c r="G6" s="1411"/>
      <c r="H6" s="1383"/>
      <c r="I6" s="1383"/>
    </row>
    <row r="7" spans="1:9" s="65" customFormat="1" ht="17.25" customHeight="1">
      <c r="A7" s="1368" t="str">
        <f>5!$A$7</f>
        <v>                                                                                             Поныровского района Курской области от 27.11. 2018 года № 28  )          </v>
      </c>
      <c r="B7" s="1368"/>
      <c r="C7" s="1368"/>
      <c r="D7" s="1368"/>
      <c r="E7" s="1368"/>
      <c r="F7" s="1368"/>
      <c r="G7" s="1368"/>
      <c r="H7" s="1383"/>
      <c r="I7" s="1383"/>
    </row>
    <row r="8" spans="1:7" s="65" customFormat="1" ht="117" customHeight="1">
      <c r="A8" s="1409" t="s">
        <v>938</v>
      </c>
      <c r="B8" s="1409"/>
      <c r="C8" s="1409"/>
      <c r="D8" s="1409"/>
      <c r="E8" s="1409"/>
      <c r="F8" s="1409"/>
      <c r="G8" s="1409"/>
    </row>
    <row r="9" spans="1:7" s="2" customFormat="1" ht="17.25" customHeight="1">
      <c r="A9" s="69"/>
      <c r="B9" s="70"/>
      <c r="C9" s="70"/>
      <c r="D9" s="70"/>
      <c r="E9" s="70"/>
      <c r="F9" s="71"/>
      <c r="G9" s="646" t="s">
        <v>459</v>
      </c>
    </row>
    <row r="10" spans="1:37" s="20" customFormat="1" ht="54" customHeight="1">
      <c r="A10" s="8" t="s">
        <v>200</v>
      </c>
      <c r="B10" s="9" t="s">
        <v>144</v>
      </c>
      <c r="C10" s="14" t="s">
        <v>145</v>
      </c>
      <c r="D10" s="15"/>
      <c r="E10" s="763" t="s">
        <v>199</v>
      </c>
      <c r="F10" s="17" t="s">
        <v>146</v>
      </c>
      <c r="G10" s="18" t="s">
        <v>769</v>
      </c>
      <c r="H10" s="61"/>
      <c r="I10" s="18" t="s">
        <v>885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s="38" customFormat="1" ht="18" customHeight="1">
      <c r="A11" s="30" t="s">
        <v>153</v>
      </c>
      <c r="B11" s="31"/>
      <c r="C11" s="32"/>
      <c r="D11" s="33"/>
      <c r="E11" s="34"/>
      <c r="F11" s="35"/>
      <c r="G11" s="679">
        <f>G12+G78+G110+G151+G160+G88</f>
        <v>2048569</v>
      </c>
      <c r="H11" s="68"/>
      <c r="I11" s="679">
        <v>2078343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38" customFormat="1" ht="18.75">
      <c r="A12" s="580" t="s">
        <v>154</v>
      </c>
      <c r="B12" s="313" t="s">
        <v>150</v>
      </c>
      <c r="C12" s="314"/>
      <c r="D12" s="315"/>
      <c r="E12" s="316"/>
      <c r="F12" s="317"/>
      <c r="G12" s="678">
        <f>G13+G18+G34</f>
        <v>738000</v>
      </c>
      <c r="H12" s="29"/>
      <c r="I12" s="678">
        <f>I13+I18+I34</f>
        <v>738000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38" customFormat="1" ht="33.75" customHeight="1">
      <c r="A13" s="270" t="s">
        <v>155</v>
      </c>
      <c r="B13" s="320" t="s">
        <v>150</v>
      </c>
      <c r="C13" s="321" t="s">
        <v>151</v>
      </c>
      <c r="D13" s="322"/>
      <c r="E13" s="323"/>
      <c r="F13" s="324"/>
      <c r="G13" s="677">
        <f>+G14</f>
        <v>100000</v>
      </c>
      <c r="H13" s="29"/>
      <c r="I13" s="874">
        <f>+I14</f>
        <v>100000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s="40" customFormat="1" ht="31.5">
      <c r="A14" s="740" t="s">
        <v>233</v>
      </c>
      <c r="B14" s="741" t="s">
        <v>150</v>
      </c>
      <c r="C14" s="742" t="s">
        <v>151</v>
      </c>
      <c r="D14" s="743" t="s">
        <v>232</v>
      </c>
      <c r="E14" s="744" t="s">
        <v>464</v>
      </c>
      <c r="F14" s="745"/>
      <c r="G14" s="840">
        <f>+G15</f>
        <v>100000</v>
      </c>
      <c r="H14" s="25"/>
      <c r="I14" s="841">
        <f>+I15</f>
        <v>100000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1:37" s="42" customFormat="1" ht="31.5">
      <c r="A15" s="727" t="s">
        <v>235</v>
      </c>
      <c r="B15" s="724" t="s">
        <v>150</v>
      </c>
      <c r="C15" s="725" t="s">
        <v>151</v>
      </c>
      <c r="D15" s="360" t="s">
        <v>234</v>
      </c>
      <c r="E15" s="361" t="s">
        <v>464</v>
      </c>
      <c r="F15" s="726"/>
      <c r="G15" s="841">
        <f>+G16</f>
        <v>100000</v>
      </c>
      <c r="H15" s="13"/>
      <c r="I15" s="841">
        <f>+I16</f>
        <v>100000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s="42" customFormat="1" ht="31.5">
      <c r="A16" s="727" t="s">
        <v>209</v>
      </c>
      <c r="B16" s="724" t="s">
        <v>150</v>
      </c>
      <c r="C16" s="725" t="s">
        <v>151</v>
      </c>
      <c r="D16" s="360" t="s">
        <v>234</v>
      </c>
      <c r="E16" s="361" t="s">
        <v>463</v>
      </c>
      <c r="F16" s="726"/>
      <c r="G16" s="841">
        <f>+G17</f>
        <v>100000</v>
      </c>
      <c r="H16" s="13"/>
      <c r="I16" s="841">
        <f>+I17</f>
        <v>100000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s="42" customFormat="1" ht="66" customHeight="1">
      <c r="A17" s="135" t="s">
        <v>157</v>
      </c>
      <c r="B17" s="348" t="s">
        <v>150</v>
      </c>
      <c r="C17" s="349" t="s">
        <v>151</v>
      </c>
      <c r="D17" s="350" t="s">
        <v>234</v>
      </c>
      <c r="E17" s="351" t="s">
        <v>463</v>
      </c>
      <c r="F17" s="352" t="s">
        <v>152</v>
      </c>
      <c r="G17" s="842">
        <v>100000</v>
      </c>
      <c r="H17" s="13"/>
      <c r="I17" s="842">
        <v>100000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s="42" customFormat="1" ht="62.25" customHeight="1">
      <c r="A18" s="270" t="s">
        <v>164</v>
      </c>
      <c r="B18" s="320" t="s">
        <v>150</v>
      </c>
      <c r="C18" s="320" t="s">
        <v>156</v>
      </c>
      <c r="D18" s="321"/>
      <c r="E18" s="324"/>
      <c r="F18" s="320"/>
      <c r="G18" s="677">
        <f>SUM(G19,G24)</f>
        <v>311000</v>
      </c>
      <c r="H18" s="13"/>
      <c r="I18" s="677">
        <f>SUM(I19,I24)</f>
        <v>311000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s="42" customFormat="1" ht="66" customHeight="1">
      <c r="A19" s="713" t="s">
        <v>450</v>
      </c>
      <c r="B19" s="714" t="s">
        <v>150</v>
      </c>
      <c r="C19" s="715" t="s">
        <v>156</v>
      </c>
      <c r="D19" s="716" t="s">
        <v>168</v>
      </c>
      <c r="E19" s="717" t="s">
        <v>464</v>
      </c>
      <c r="F19" s="718"/>
      <c r="G19" s="843">
        <f>+G20</f>
        <v>46000</v>
      </c>
      <c r="H19" s="13"/>
      <c r="I19" s="843">
        <f>+I20</f>
        <v>46000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s="42" customFormat="1" ht="82.5" customHeight="1">
      <c r="A20" s="746" t="s">
        <v>451</v>
      </c>
      <c r="B20" s="724" t="s">
        <v>150</v>
      </c>
      <c r="C20" s="725" t="s">
        <v>156</v>
      </c>
      <c r="D20" s="360" t="s">
        <v>225</v>
      </c>
      <c r="E20" s="361" t="s">
        <v>464</v>
      </c>
      <c r="F20" s="726"/>
      <c r="G20" s="841">
        <f>SUM(G22)</f>
        <v>46000</v>
      </c>
      <c r="H20" s="13"/>
      <c r="I20" s="841">
        <f>SUM(I22)</f>
        <v>46000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s="42" customFormat="1" ht="63">
      <c r="A21" s="727" t="s">
        <v>507</v>
      </c>
      <c r="B21" s="724" t="s">
        <v>150</v>
      </c>
      <c r="C21" s="725" t="s">
        <v>156</v>
      </c>
      <c r="D21" s="360" t="s">
        <v>225</v>
      </c>
      <c r="E21" s="361" t="s">
        <v>469</v>
      </c>
      <c r="F21" s="726"/>
      <c r="G21" s="841">
        <f>SUM(G23)</f>
        <v>46000</v>
      </c>
      <c r="H21" s="13"/>
      <c r="I21" s="841">
        <f>SUM(I23)</f>
        <v>46000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37" s="42" customFormat="1" ht="31.5">
      <c r="A22" s="727" t="s">
        <v>227</v>
      </c>
      <c r="B22" s="724" t="s">
        <v>150</v>
      </c>
      <c r="C22" s="725" t="s">
        <v>156</v>
      </c>
      <c r="D22" s="360" t="s">
        <v>225</v>
      </c>
      <c r="E22" s="361" t="s">
        <v>506</v>
      </c>
      <c r="F22" s="726"/>
      <c r="G22" s="841">
        <f>SUM(G23)</f>
        <v>46000</v>
      </c>
      <c r="H22" s="13"/>
      <c r="I22" s="841">
        <f>SUM(I23)</f>
        <v>46000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</row>
    <row r="23" spans="1:9" s="259" customFormat="1" ht="35.25" customHeight="1">
      <c r="A23" s="275" t="s">
        <v>804</v>
      </c>
      <c r="B23" s="358" t="s">
        <v>150</v>
      </c>
      <c r="C23" s="359" t="s">
        <v>156</v>
      </c>
      <c r="D23" s="360" t="s">
        <v>225</v>
      </c>
      <c r="E23" s="361" t="s">
        <v>506</v>
      </c>
      <c r="F23" s="362" t="s">
        <v>159</v>
      </c>
      <c r="G23" s="680">
        <v>46000</v>
      </c>
      <c r="H23" s="258"/>
      <c r="I23" s="680">
        <v>46000</v>
      </c>
    </row>
    <row r="24" spans="1:37" s="42" customFormat="1" ht="31.5">
      <c r="A24" s="740" t="s">
        <v>237</v>
      </c>
      <c r="B24" s="741" t="s">
        <v>150</v>
      </c>
      <c r="C24" s="742" t="s">
        <v>156</v>
      </c>
      <c r="D24" s="764" t="s">
        <v>236</v>
      </c>
      <c r="E24" s="765" t="s">
        <v>464</v>
      </c>
      <c r="F24" s="745"/>
      <c r="G24" s="844">
        <f>+G25</f>
        <v>265000</v>
      </c>
      <c r="H24" s="13"/>
      <c r="I24" s="844">
        <f>+I25</f>
        <v>265000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37" s="42" customFormat="1" ht="31.5">
      <c r="A25" s="727" t="s">
        <v>239</v>
      </c>
      <c r="B25" s="724" t="s">
        <v>150</v>
      </c>
      <c r="C25" s="725" t="s">
        <v>156</v>
      </c>
      <c r="D25" s="360" t="s">
        <v>238</v>
      </c>
      <c r="E25" s="361" t="s">
        <v>464</v>
      </c>
      <c r="F25" s="726"/>
      <c r="G25" s="844">
        <f>+G26</f>
        <v>265000</v>
      </c>
      <c r="H25" s="13"/>
      <c r="I25" s="844">
        <f>+I26</f>
        <v>265000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1:9" s="41" customFormat="1" ht="31.5">
      <c r="A26" s="727" t="s">
        <v>209</v>
      </c>
      <c r="B26" s="724" t="s">
        <v>150</v>
      </c>
      <c r="C26" s="725" t="s">
        <v>156</v>
      </c>
      <c r="D26" s="360" t="s">
        <v>238</v>
      </c>
      <c r="E26" s="361" t="s">
        <v>463</v>
      </c>
      <c r="F26" s="726"/>
      <c r="G26" s="705">
        <f>SUM(G27:G29)</f>
        <v>265000</v>
      </c>
      <c r="H26" s="13"/>
      <c r="I26" s="705">
        <f>SUM(I27:I29)</f>
        <v>265000</v>
      </c>
    </row>
    <row r="27" spans="1:9" s="41" customFormat="1" ht="64.5" customHeight="1">
      <c r="A27" s="135" t="s">
        <v>157</v>
      </c>
      <c r="B27" s="348" t="s">
        <v>150</v>
      </c>
      <c r="C27" s="349" t="s">
        <v>156</v>
      </c>
      <c r="D27" s="350" t="s">
        <v>238</v>
      </c>
      <c r="E27" s="351" t="s">
        <v>463</v>
      </c>
      <c r="F27" s="352" t="s">
        <v>152</v>
      </c>
      <c r="G27" s="842">
        <v>250000</v>
      </c>
      <c r="H27" s="13"/>
      <c r="I27" s="842">
        <v>250000</v>
      </c>
    </row>
    <row r="28" spans="1:9" s="41" customFormat="1" ht="21" customHeight="1">
      <c r="A28" s="135" t="s">
        <v>160</v>
      </c>
      <c r="B28" s="348" t="s">
        <v>150</v>
      </c>
      <c r="C28" s="349" t="s">
        <v>156</v>
      </c>
      <c r="D28" s="350" t="s">
        <v>238</v>
      </c>
      <c r="E28" s="351" t="s">
        <v>463</v>
      </c>
      <c r="F28" s="352" t="s">
        <v>161</v>
      </c>
      <c r="G28" s="842">
        <v>15000</v>
      </c>
      <c r="H28" s="13"/>
      <c r="I28" s="842">
        <v>15000</v>
      </c>
    </row>
    <row r="29" spans="1:9" s="37" customFormat="1" ht="18.75" hidden="1">
      <c r="A29" s="277" t="s">
        <v>162</v>
      </c>
      <c r="B29" s="320" t="s">
        <v>150</v>
      </c>
      <c r="C29" s="324" t="s">
        <v>163</v>
      </c>
      <c r="D29" s="322"/>
      <c r="E29" s="323"/>
      <c r="F29" s="365"/>
      <c r="G29" s="325">
        <f>G30</f>
        <v>0</v>
      </c>
      <c r="H29" s="29"/>
      <c r="I29" s="325">
        <f>I30</f>
        <v>0</v>
      </c>
    </row>
    <row r="30" spans="1:9" s="37" customFormat="1" ht="32.25" customHeight="1" hidden="1">
      <c r="A30" s="278" t="s">
        <v>246</v>
      </c>
      <c r="B30" s="531" t="s">
        <v>150</v>
      </c>
      <c r="C30" s="371" t="s">
        <v>163</v>
      </c>
      <c r="D30" s="369" t="s">
        <v>245</v>
      </c>
      <c r="E30" s="370" t="s">
        <v>202</v>
      </c>
      <c r="F30" s="371"/>
      <c r="G30" s="372">
        <f>G31</f>
        <v>0</v>
      </c>
      <c r="H30" s="29"/>
      <c r="I30" s="372">
        <f>I31</f>
        <v>0</v>
      </c>
    </row>
    <row r="31" spans="1:37" s="42" customFormat="1" ht="19.5" hidden="1">
      <c r="A31" s="272" t="s">
        <v>252</v>
      </c>
      <c r="B31" s="334" t="s">
        <v>150</v>
      </c>
      <c r="C31" s="335" t="s">
        <v>163</v>
      </c>
      <c r="D31" s="373" t="s">
        <v>251</v>
      </c>
      <c r="E31" s="374" t="s">
        <v>202</v>
      </c>
      <c r="F31" s="338"/>
      <c r="G31" s="845">
        <f>+G32</f>
        <v>0</v>
      </c>
      <c r="H31" s="13"/>
      <c r="I31" s="845">
        <f>+I32</f>
        <v>0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37" s="42" customFormat="1" ht="15" customHeight="1" hidden="1">
      <c r="A32" s="273" t="s">
        <v>254</v>
      </c>
      <c r="B32" s="341" t="s">
        <v>150</v>
      </c>
      <c r="C32" s="342" t="s">
        <v>163</v>
      </c>
      <c r="D32" s="375" t="s">
        <v>251</v>
      </c>
      <c r="E32" s="376" t="s">
        <v>253</v>
      </c>
      <c r="F32" s="345"/>
      <c r="G32" s="846">
        <f>+G33</f>
        <v>0</v>
      </c>
      <c r="H32" s="13"/>
      <c r="I32" s="846">
        <f>+I33</f>
        <v>0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</row>
    <row r="33" spans="1:9" s="37" customFormat="1" ht="31.5" hidden="1">
      <c r="A33" s="279" t="s">
        <v>158</v>
      </c>
      <c r="B33" s="348" t="s">
        <v>150</v>
      </c>
      <c r="C33" s="348" t="s">
        <v>163</v>
      </c>
      <c r="D33" s="378" t="s">
        <v>251</v>
      </c>
      <c r="E33" s="379" t="s">
        <v>253</v>
      </c>
      <c r="F33" s="348" t="s">
        <v>159</v>
      </c>
      <c r="G33" s="448">
        <v>0</v>
      </c>
      <c r="H33" s="29"/>
      <c r="I33" s="448">
        <v>0</v>
      </c>
    </row>
    <row r="34" spans="1:9" s="27" customFormat="1" ht="27" customHeight="1">
      <c r="A34" s="270" t="s">
        <v>165</v>
      </c>
      <c r="B34" s="320" t="s">
        <v>150</v>
      </c>
      <c r="C34" s="321" t="s">
        <v>166</v>
      </c>
      <c r="D34" s="381"/>
      <c r="E34" s="382"/>
      <c r="F34" s="324"/>
      <c r="G34" s="677">
        <f>SUM(G51,G59,G55,G35,G45)</f>
        <v>327000</v>
      </c>
      <c r="H34" s="22"/>
      <c r="I34" s="677">
        <f>SUM(I51,I59,I55,I35,L34)</f>
        <v>327000</v>
      </c>
    </row>
    <row r="35" spans="1:9" s="27" customFormat="1" ht="83.25" customHeight="1" hidden="1">
      <c r="A35" s="775" t="s">
        <v>491</v>
      </c>
      <c r="B35" s="786" t="s">
        <v>150</v>
      </c>
      <c r="C35" s="787" t="s">
        <v>166</v>
      </c>
      <c r="D35" s="788" t="s">
        <v>215</v>
      </c>
      <c r="E35" s="789" t="s">
        <v>464</v>
      </c>
      <c r="F35" s="786"/>
      <c r="G35" s="771">
        <f>SUM(G36+G41)</f>
        <v>0</v>
      </c>
      <c r="H35" s="22"/>
      <c r="I35" s="771">
        <f>SUM(I36+I41)</f>
        <v>0</v>
      </c>
    </row>
    <row r="36" spans="1:9" s="27" customFormat="1" ht="110.25" hidden="1">
      <c r="A36" s="691" t="s">
        <v>492</v>
      </c>
      <c r="B36" s="358" t="s">
        <v>150</v>
      </c>
      <c r="C36" s="362" t="s">
        <v>166</v>
      </c>
      <c r="D36" s="755" t="s">
        <v>499</v>
      </c>
      <c r="E36" s="607" t="s">
        <v>464</v>
      </c>
      <c r="F36" s="785"/>
      <c r="G36" s="847">
        <f>+G37</f>
        <v>0</v>
      </c>
      <c r="H36" s="22"/>
      <c r="I36" s="847">
        <f>+I37</f>
        <v>0</v>
      </c>
    </row>
    <row r="37" spans="1:9" s="27" customFormat="1" ht="51" customHeight="1" hidden="1">
      <c r="A37" s="691" t="s">
        <v>476</v>
      </c>
      <c r="B37" s="358" t="s">
        <v>150</v>
      </c>
      <c r="C37" s="362" t="s">
        <v>166</v>
      </c>
      <c r="D37" s="755" t="s">
        <v>499</v>
      </c>
      <c r="E37" s="447" t="s">
        <v>469</v>
      </c>
      <c r="F37" s="785"/>
      <c r="G37" s="732">
        <f>G38</f>
        <v>0</v>
      </c>
      <c r="H37" s="22"/>
      <c r="I37" s="732">
        <f>I38</f>
        <v>0</v>
      </c>
    </row>
    <row r="38" spans="1:9" s="27" customFormat="1" ht="41.25" customHeight="1" hidden="1">
      <c r="A38" s="739" t="s">
        <v>509</v>
      </c>
      <c r="B38" s="358" t="s">
        <v>150</v>
      </c>
      <c r="C38" s="362" t="s">
        <v>166</v>
      </c>
      <c r="D38" s="755" t="s">
        <v>499</v>
      </c>
      <c r="E38" s="447" t="s">
        <v>498</v>
      </c>
      <c r="F38" s="785"/>
      <c r="G38" s="705">
        <f>SUM(G39:G40)</f>
        <v>0</v>
      </c>
      <c r="H38" s="22"/>
      <c r="I38" s="705">
        <f>SUM(I39:I40)</f>
        <v>0</v>
      </c>
    </row>
    <row r="39" spans="1:9" s="27" customFormat="1" ht="63.75" customHeight="1" hidden="1">
      <c r="A39" s="684" t="s">
        <v>157</v>
      </c>
      <c r="B39" s="358" t="s">
        <v>150</v>
      </c>
      <c r="C39" s="362" t="s">
        <v>166</v>
      </c>
      <c r="D39" s="755" t="s">
        <v>499</v>
      </c>
      <c r="E39" s="447" t="s">
        <v>498</v>
      </c>
      <c r="F39" s="358" t="s">
        <v>152</v>
      </c>
      <c r="G39" s="682">
        <v>0</v>
      </c>
      <c r="H39" s="22"/>
      <c r="I39" s="682">
        <v>0</v>
      </c>
    </row>
    <row r="40" spans="1:9" s="27" customFormat="1" ht="37.5" customHeight="1" hidden="1">
      <c r="A40" s="783" t="s">
        <v>804</v>
      </c>
      <c r="B40" s="358" t="s">
        <v>150</v>
      </c>
      <c r="C40" s="362" t="s">
        <v>166</v>
      </c>
      <c r="D40" s="755" t="s">
        <v>499</v>
      </c>
      <c r="E40" s="447" t="s">
        <v>498</v>
      </c>
      <c r="F40" s="358" t="s">
        <v>159</v>
      </c>
      <c r="G40" s="682">
        <v>0</v>
      </c>
      <c r="H40" s="22"/>
      <c r="I40" s="682">
        <v>0</v>
      </c>
    </row>
    <row r="41" spans="1:9" s="27" customFormat="1" ht="132.75" customHeight="1" hidden="1">
      <c r="A41" s="684" t="s">
        <v>502</v>
      </c>
      <c r="B41" s="358" t="s">
        <v>150</v>
      </c>
      <c r="C41" s="362" t="s">
        <v>166</v>
      </c>
      <c r="D41" s="755" t="s">
        <v>500</v>
      </c>
      <c r="E41" s="447" t="s">
        <v>464</v>
      </c>
      <c r="F41" s="785"/>
      <c r="G41" s="847">
        <f>+G42</f>
        <v>0</v>
      </c>
      <c r="H41" s="22"/>
      <c r="I41" s="847">
        <f>+I42</f>
        <v>0</v>
      </c>
    </row>
    <row r="42" spans="1:9" s="27" customFormat="1" ht="51.75" customHeight="1" hidden="1">
      <c r="A42" s="691" t="s">
        <v>503</v>
      </c>
      <c r="B42" s="358" t="s">
        <v>150</v>
      </c>
      <c r="C42" s="362" t="s">
        <v>166</v>
      </c>
      <c r="D42" s="755" t="s">
        <v>500</v>
      </c>
      <c r="E42" s="447" t="s">
        <v>469</v>
      </c>
      <c r="F42" s="785"/>
      <c r="G42" s="732">
        <f>G43</f>
        <v>0</v>
      </c>
      <c r="H42" s="22"/>
      <c r="I42" s="732">
        <f>I43</f>
        <v>0</v>
      </c>
    </row>
    <row r="43" spans="1:9" s="27" customFormat="1" ht="31.5" customHeight="1" hidden="1">
      <c r="A43" s="739" t="s">
        <v>509</v>
      </c>
      <c r="B43" s="358" t="s">
        <v>150</v>
      </c>
      <c r="C43" s="362" t="s">
        <v>166</v>
      </c>
      <c r="D43" s="755" t="s">
        <v>500</v>
      </c>
      <c r="E43" s="447" t="s">
        <v>498</v>
      </c>
      <c r="F43" s="785"/>
      <c r="G43" s="732">
        <f>G44</f>
        <v>0</v>
      </c>
      <c r="H43" s="22"/>
      <c r="I43" s="732">
        <f>I44</f>
        <v>0</v>
      </c>
    </row>
    <row r="44" spans="1:9" s="27" customFormat="1" ht="69" customHeight="1" hidden="1">
      <c r="A44" s="684" t="s">
        <v>157</v>
      </c>
      <c r="B44" s="358" t="s">
        <v>150</v>
      </c>
      <c r="C44" s="362" t="s">
        <v>166</v>
      </c>
      <c r="D44" s="755" t="s">
        <v>500</v>
      </c>
      <c r="E44" s="447" t="s">
        <v>498</v>
      </c>
      <c r="F44" s="358" t="s">
        <v>152</v>
      </c>
      <c r="G44" s="848">
        <v>0</v>
      </c>
      <c r="H44" s="22"/>
      <c r="I44" s="848">
        <v>0</v>
      </c>
    </row>
    <row r="45" spans="1:9" s="27" customFormat="1" ht="96" customHeight="1" hidden="1">
      <c r="A45" s="790" t="s">
        <v>471</v>
      </c>
      <c r="B45" s="786" t="s">
        <v>150</v>
      </c>
      <c r="C45" s="787" t="s">
        <v>166</v>
      </c>
      <c r="D45" s="791" t="s">
        <v>228</v>
      </c>
      <c r="E45" s="789" t="s">
        <v>464</v>
      </c>
      <c r="F45" s="786"/>
      <c r="G45" s="849">
        <f>+G46</f>
        <v>0</v>
      </c>
      <c r="H45" s="22"/>
      <c r="I45" s="849">
        <f>+I46</f>
        <v>0</v>
      </c>
    </row>
    <row r="46" spans="1:9" s="27" customFormat="1" ht="129.75" customHeight="1" hidden="1">
      <c r="A46" s="699" t="s">
        <v>472</v>
      </c>
      <c r="B46" s="358" t="s">
        <v>150</v>
      </c>
      <c r="C46" s="362" t="s">
        <v>166</v>
      </c>
      <c r="D46" s="606" t="s">
        <v>468</v>
      </c>
      <c r="E46" s="607" t="s">
        <v>464</v>
      </c>
      <c r="F46" s="785"/>
      <c r="G46" s="847">
        <f>+G47</f>
        <v>0</v>
      </c>
      <c r="H46" s="22"/>
      <c r="I46" s="847">
        <f>+I47</f>
        <v>0</v>
      </c>
    </row>
    <row r="47" spans="1:9" s="27" customFormat="1" ht="49.5" customHeight="1" hidden="1">
      <c r="A47" s="699" t="s">
        <v>477</v>
      </c>
      <c r="B47" s="358" t="s">
        <v>150</v>
      </c>
      <c r="C47" s="362" t="s">
        <v>166</v>
      </c>
      <c r="D47" s="606" t="s">
        <v>468</v>
      </c>
      <c r="E47" s="607" t="s">
        <v>469</v>
      </c>
      <c r="F47" s="785"/>
      <c r="G47" s="732">
        <f>G48</f>
        <v>0</v>
      </c>
      <c r="H47" s="22"/>
      <c r="I47" s="732">
        <f>I48</f>
        <v>0</v>
      </c>
    </row>
    <row r="48" spans="1:9" s="27" customFormat="1" ht="30.75" customHeight="1" hidden="1">
      <c r="A48" s="784" t="s">
        <v>509</v>
      </c>
      <c r="B48" s="358" t="s">
        <v>150</v>
      </c>
      <c r="C48" s="362" t="s">
        <v>166</v>
      </c>
      <c r="D48" s="606" t="s">
        <v>468</v>
      </c>
      <c r="E48" s="607" t="s">
        <v>498</v>
      </c>
      <c r="F48" s="785"/>
      <c r="G48" s="705">
        <f>SUM(G49:G50)</f>
        <v>0</v>
      </c>
      <c r="H48" s="22"/>
      <c r="I48" s="705">
        <f>SUM(I49:I50)</f>
        <v>0</v>
      </c>
    </row>
    <row r="49" spans="1:9" s="27" customFormat="1" ht="62.25" customHeight="1" hidden="1">
      <c r="A49" s="137" t="s">
        <v>157</v>
      </c>
      <c r="B49" s="358" t="s">
        <v>150</v>
      </c>
      <c r="C49" s="362" t="s">
        <v>166</v>
      </c>
      <c r="D49" s="606" t="s">
        <v>468</v>
      </c>
      <c r="E49" s="607" t="s">
        <v>498</v>
      </c>
      <c r="F49" s="358" t="s">
        <v>152</v>
      </c>
      <c r="G49" s="848">
        <v>0</v>
      </c>
      <c r="H49" s="22"/>
      <c r="I49" s="848">
        <v>0</v>
      </c>
    </row>
    <row r="50" spans="1:9" s="27" customFormat="1" ht="31.5" hidden="1">
      <c r="A50" s="795" t="s">
        <v>158</v>
      </c>
      <c r="B50" s="794" t="s">
        <v>150</v>
      </c>
      <c r="C50" s="362" t="s">
        <v>166</v>
      </c>
      <c r="D50" s="792" t="s">
        <v>468</v>
      </c>
      <c r="E50" s="793" t="s">
        <v>498</v>
      </c>
      <c r="F50" s="358" t="s">
        <v>159</v>
      </c>
      <c r="G50" s="848"/>
      <c r="H50" s="22"/>
      <c r="I50" s="848"/>
    </row>
    <row r="51" spans="1:9" s="43" customFormat="1" ht="32.25" customHeight="1">
      <c r="A51" s="747" t="s">
        <v>241</v>
      </c>
      <c r="B51" s="748" t="s">
        <v>150</v>
      </c>
      <c r="C51" s="749">
        <v>13</v>
      </c>
      <c r="D51" s="750" t="s">
        <v>240</v>
      </c>
      <c r="E51" s="751" t="s">
        <v>464</v>
      </c>
      <c r="F51" s="752"/>
      <c r="G51" s="850">
        <f>+G52</f>
        <v>5000</v>
      </c>
      <c r="H51" s="22" t="s">
        <v>357</v>
      </c>
      <c r="I51" s="850">
        <f>+I52</f>
        <v>5000</v>
      </c>
    </row>
    <row r="52" spans="1:9" s="27" customFormat="1" ht="31.5">
      <c r="A52" s="728" t="s">
        <v>452</v>
      </c>
      <c r="B52" s="753" t="s">
        <v>150</v>
      </c>
      <c r="C52" s="754">
        <v>13</v>
      </c>
      <c r="D52" s="755" t="s">
        <v>242</v>
      </c>
      <c r="E52" s="607" t="s">
        <v>464</v>
      </c>
      <c r="F52" s="756"/>
      <c r="G52" s="732">
        <f>G53</f>
        <v>5000</v>
      </c>
      <c r="H52" s="22"/>
      <c r="I52" s="732">
        <f>I53</f>
        <v>5000</v>
      </c>
    </row>
    <row r="53" spans="1:9" s="27" customFormat="1" ht="31.5">
      <c r="A53" s="728" t="s">
        <v>244</v>
      </c>
      <c r="B53" s="757" t="s">
        <v>150</v>
      </c>
      <c r="C53" s="754">
        <v>13</v>
      </c>
      <c r="D53" s="755" t="s">
        <v>242</v>
      </c>
      <c r="E53" s="607" t="s">
        <v>465</v>
      </c>
      <c r="F53" s="756"/>
      <c r="G53" s="732">
        <f>G54</f>
        <v>5000</v>
      </c>
      <c r="H53" s="22"/>
      <c r="I53" s="732">
        <f>I54</f>
        <v>5000</v>
      </c>
    </row>
    <row r="54" spans="1:9" s="27" customFormat="1" ht="31.5">
      <c r="A54" s="578" t="s">
        <v>804</v>
      </c>
      <c r="B54" s="406" t="s">
        <v>150</v>
      </c>
      <c r="C54" s="403">
        <v>13</v>
      </c>
      <c r="D54" s="404" t="s">
        <v>242</v>
      </c>
      <c r="E54" s="405" t="s">
        <v>465</v>
      </c>
      <c r="F54" s="406" t="s">
        <v>159</v>
      </c>
      <c r="G54" s="681">
        <v>5000</v>
      </c>
      <c r="H54" s="22"/>
      <c r="I54" s="681">
        <v>5000</v>
      </c>
    </row>
    <row r="55" spans="1:9" s="27" customFormat="1" ht="31.5">
      <c r="A55" s="759" t="s">
        <v>246</v>
      </c>
      <c r="B55" s="760" t="s">
        <v>150</v>
      </c>
      <c r="C55" s="760" t="s">
        <v>166</v>
      </c>
      <c r="D55" s="703" t="s">
        <v>245</v>
      </c>
      <c r="E55" s="704" t="s">
        <v>464</v>
      </c>
      <c r="F55" s="761"/>
      <c r="G55" s="851">
        <f>+G56</f>
        <v>5000</v>
      </c>
      <c r="H55" s="22"/>
      <c r="I55" s="851">
        <f>+I56</f>
        <v>5000</v>
      </c>
    </row>
    <row r="56" spans="1:9" s="27" customFormat="1" ht="31.5">
      <c r="A56" s="734" t="s">
        <v>248</v>
      </c>
      <c r="B56" s="358" t="s">
        <v>150</v>
      </c>
      <c r="C56" s="358" t="s">
        <v>166</v>
      </c>
      <c r="D56" s="606" t="s">
        <v>247</v>
      </c>
      <c r="E56" s="607" t="s">
        <v>464</v>
      </c>
      <c r="F56" s="758"/>
      <c r="G56" s="732">
        <f>G57</f>
        <v>5000</v>
      </c>
      <c r="H56" s="22"/>
      <c r="I56" s="732">
        <f>I57</f>
        <v>5000</v>
      </c>
    </row>
    <row r="57" spans="1:9" s="27" customFormat="1" ht="31.5">
      <c r="A57" s="728" t="s">
        <v>360</v>
      </c>
      <c r="B57" s="459" t="s">
        <v>150</v>
      </c>
      <c r="C57" s="459">
        <v>13</v>
      </c>
      <c r="D57" s="738" t="s">
        <v>247</v>
      </c>
      <c r="E57" s="584" t="s">
        <v>467</v>
      </c>
      <c r="F57" s="731"/>
      <c r="G57" s="705">
        <f>SUM(G58)</f>
        <v>5000</v>
      </c>
      <c r="H57" s="22"/>
      <c r="I57" s="705">
        <f>SUM(I58)</f>
        <v>5000</v>
      </c>
    </row>
    <row r="58" spans="1:9" s="27" customFormat="1" ht="31.5">
      <c r="A58" s="287" t="s">
        <v>804</v>
      </c>
      <c r="B58" s="422" t="s">
        <v>150</v>
      </c>
      <c r="C58" s="422">
        <v>13</v>
      </c>
      <c r="D58" s="404" t="s">
        <v>247</v>
      </c>
      <c r="E58" s="405" t="s">
        <v>467</v>
      </c>
      <c r="F58" s="432" t="s">
        <v>159</v>
      </c>
      <c r="G58" s="682">
        <v>5000</v>
      </c>
      <c r="H58" s="22"/>
      <c r="I58" s="682">
        <v>5000</v>
      </c>
    </row>
    <row r="59" spans="1:9" s="27" customFormat="1" ht="31.5">
      <c r="A59" s="797" t="s">
        <v>510</v>
      </c>
      <c r="B59" s="760" t="s">
        <v>150</v>
      </c>
      <c r="C59" s="760" t="s">
        <v>166</v>
      </c>
      <c r="D59" s="703" t="s">
        <v>746</v>
      </c>
      <c r="E59" s="704" t="s">
        <v>464</v>
      </c>
      <c r="F59" s="761"/>
      <c r="G59" s="844">
        <f>+G60</f>
        <v>317000</v>
      </c>
      <c r="H59" s="22"/>
      <c r="I59" s="844">
        <f>+I60</f>
        <v>317000</v>
      </c>
    </row>
    <row r="60" spans="1:9" s="27" customFormat="1" ht="47.25">
      <c r="A60" s="796" t="s">
        <v>511</v>
      </c>
      <c r="B60" s="358" t="s">
        <v>150</v>
      </c>
      <c r="C60" s="358" t="s">
        <v>166</v>
      </c>
      <c r="D60" s="606" t="s">
        <v>512</v>
      </c>
      <c r="E60" s="607" t="s">
        <v>464</v>
      </c>
      <c r="F60" s="758"/>
      <c r="G60" s="847">
        <f>+G61</f>
        <v>317000</v>
      </c>
      <c r="H60" s="22"/>
      <c r="I60" s="847">
        <f>+I61</f>
        <v>317000</v>
      </c>
    </row>
    <row r="61" spans="1:254" s="45" customFormat="1" ht="31.5">
      <c r="A61" s="796" t="s">
        <v>205</v>
      </c>
      <c r="B61" s="459" t="s">
        <v>150</v>
      </c>
      <c r="C61" s="459">
        <v>13</v>
      </c>
      <c r="D61" s="738" t="s">
        <v>512</v>
      </c>
      <c r="E61" s="584" t="s">
        <v>466</v>
      </c>
      <c r="F61" s="459"/>
      <c r="G61" s="705">
        <f>SUM(G62:G65)</f>
        <v>317000</v>
      </c>
      <c r="H61" s="22" t="s">
        <v>346</v>
      </c>
      <c r="I61" s="705">
        <f>SUM(I62:I65)</f>
        <v>317000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</row>
    <row r="62" spans="1:254" s="45" customFormat="1" ht="65.25" customHeight="1">
      <c r="A62" s="684" t="s">
        <v>157</v>
      </c>
      <c r="B62" s="422" t="s">
        <v>150</v>
      </c>
      <c r="C62" s="422">
        <v>13</v>
      </c>
      <c r="D62" s="738" t="s">
        <v>512</v>
      </c>
      <c r="E62" s="584" t="s">
        <v>466</v>
      </c>
      <c r="F62" s="422" t="s">
        <v>152</v>
      </c>
      <c r="G62" s="832">
        <v>300000</v>
      </c>
      <c r="H62" s="62"/>
      <c r="I62" s="832">
        <v>300000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</row>
    <row r="63" spans="1:254" s="45" customFormat="1" ht="31.5" hidden="1">
      <c r="A63" s="796" t="s">
        <v>158</v>
      </c>
      <c r="B63" s="422" t="s">
        <v>150</v>
      </c>
      <c r="C63" s="422">
        <v>13</v>
      </c>
      <c r="D63" s="404" t="s">
        <v>512</v>
      </c>
      <c r="E63" s="405" t="s">
        <v>466</v>
      </c>
      <c r="F63" s="422" t="s">
        <v>159</v>
      </c>
      <c r="G63" s="425">
        <v>0</v>
      </c>
      <c r="H63" s="62"/>
      <c r="I63" s="425">
        <v>0</v>
      </c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</row>
    <row r="64" spans="1:254" s="45" customFormat="1" ht="31.5">
      <c r="A64" s="578" t="s">
        <v>804</v>
      </c>
      <c r="B64" s="422" t="s">
        <v>150</v>
      </c>
      <c r="C64" s="422">
        <v>13</v>
      </c>
      <c r="D64" s="404" t="s">
        <v>512</v>
      </c>
      <c r="E64" s="405" t="s">
        <v>466</v>
      </c>
      <c r="F64" s="422" t="s">
        <v>159</v>
      </c>
      <c r="G64" s="682">
        <v>15000</v>
      </c>
      <c r="H64" s="62"/>
      <c r="I64" s="682">
        <v>15000</v>
      </c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</row>
    <row r="65" spans="1:254" s="45" customFormat="1" ht="28.5" customHeight="1">
      <c r="A65" s="135" t="s">
        <v>160</v>
      </c>
      <c r="B65" s="422" t="s">
        <v>150</v>
      </c>
      <c r="C65" s="422" t="s">
        <v>166</v>
      </c>
      <c r="D65" s="404" t="s">
        <v>247</v>
      </c>
      <c r="E65" s="405" t="s">
        <v>466</v>
      </c>
      <c r="F65" s="432" t="s">
        <v>161</v>
      </c>
      <c r="G65" s="682">
        <v>2000</v>
      </c>
      <c r="H65" s="62"/>
      <c r="I65" s="682">
        <v>2000</v>
      </c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</row>
    <row r="66" spans="1:254" s="45" customFormat="1" ht="31.5" hidden="1">
      <c r="A66" s="728" t="s">
        <v>360</v>
      </c>
      <c r="B66" s="459" t="s">
        <v>150</v>
      </c>
      <c r="C66" s="459">
        <v>13</v>
      </c>
      <c r="D66" s="738" t="s">
        <v>247</v>
      </c>
      <c r="E66" s="584" t="s">
        <v>467</v>
      </c>
      <c r="F66" s="731"/>
      <c r="G66" s="705">
        <f>SUM(G67)</f>
        <v>5000</v>
      </c>
      <c r="H66" s="62" t="s">
        <v>359</v>
      </c>
      <c r="I66" s="705">
        <f>SUM(I67)</f>
        <v>5000</v>
      </c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</row>
    <row r="67" spans="1:254" s="45" customFormat="1" ht="31.5" hidden="1">
      <c r="A67" s="287" t="s">
        <v>158</v>
      </c>
      <c r="B67" s="422" t="s">
        <v>150</v>
      </c>
      <c r="C67" s="422">
        <v>13</v>
      </c>
      <c r="D67" s="404" t="s">
        <v>247</v>
      </c>
      <c r="E67" s="405" t="s">
        <v>467</v>
      </c>
      <c r="F67" s="432" t="s">
        <v>159</v>
      </c>
      <c r="G67" s="682">
        <v>5000</v>
      </c>
      <c r="H67" s="62"/>
      <c r="I67" s="682">
        <v>5000</v>
      </c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</row>
    <row r="68" spans="1:254" s="45" customFormat="1" ht="84" customHeight="1" hidden="1">
      <c r="A68" s="766" t="s">
        <v>491</v>
      </c>
      <c r="B68" s="736" t="s">
        <v>150</v>
      </c>
      <c r="C68" s="767" t="s">
        <v>166</v>
      </c>
      <c r="D68" s="768" t="s">
        <v>215</v>
      </c>
      <c r="E68" s="769" t="s">
        <v>464</v>
      </c>
      <c r="F68" s="770"/>
      <c r="G68" s="771">
        <f>SUM(G69+G74)</f>
        <v>63314</v>
      </c>
      <c r="H68" s="62"/>
      <c r="I68" s="771">
        <f>SUM(I69+I74)</f>
        <v>63314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</row>
    <row r="69" spans="1:254" s="45" customFormat="1" ht="110.25" hidden="1">
      <c r="A69" s="691" t="s">
        <v>492</v>
      </c>
      <c r="B69" s="422" t="s">
        <v>150</v>
      </c>
      <c r="C69" s="569" t="s">
        <v>166</v>
      </c>
      <c r="D69" s="404" t="s">
        <v>499</v>
      </c>
      <c r="E69" s="405" t="s">
        <v>464</v>
      </c>
      <c r="F69" s="432"/>
      <c r="G69" s="733">
        <f>SUM(G70)</f>
        <v>50228</v>
      </c>
      <c r="H69" s="62"/>
      <c r="I69" s="733">
        <f>SUM(I70)</f>
        <v>50228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</row>
    <row r="70" spans="1:254" s="45" customFormat="1" ht="63" hidden="1">
      <c r="A70" s="691" t="s">
        <v>476</v>
      </c>
      <c r="B70" s="422" t="s">
        <v>150</v>
      </c>
      <c r="C70" s="569" t="s">
        <v>166</v>
      </c>
      <c r="D70" s="404" t="s">
        <v>499</v>
      </c>
      <c r="E70" s="405" t="s">
        <v>469</v>
      </c>
      <c r="F70" s="432"/>
      <c r="G70" s="733">
        <f>SUM(G71)</f>
        <v>50228</v>
      </c>
      <c r="H70" s="62"/>
      <c r="I70" s="733">
        <f>SUM(I71)</f>
        <v>50228</v>
      </c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</row>
    <row r="71" spans="1:254" s="45" customFormat="1" ht="31.5" hidden="1">
      <c r="A71" s="739" t="s">
        <v>501</v>
      </c>
      <c r="B71" s="422" t="s">
        <v>150</v>
      </c>
      <c r="C71" s="569" t="s">
        <v>166</v>
      </c>
      <c r="D71" s="404" t="s">
        <v>499</v>
      </c>
      <c r="E71" s="405" t="s">
        <v>498</v>
      </c>
      <c r="F71" s="432"/>
      <c r="G71" s="705">
        <f>SUM(G72:G73)</f>
        <v>50228</v>
      </c>
      <c r="H71" s="62"/>
      <c r="I71" s="705">
        <f>SUM(I72:I73)</f>
        <v>50228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</row>
    <row r="72" spans="1:254" s="45" customFormat="1" ht="63" hidden="1">
      <c r="A72" s="137" t="s">
        <v>157</v>
      </c>
      <c r="B72" s="422" t="s">
        <v>150</v>
      </c>
      <c r="C72" s="569" t="s">
        <v>166</v>
      </c>
      <c r="D72" s="404" t="s">
        <v>499</v>
      </c>
      <c r="E72" s="405" t="s">
        <v>498</v>
      </c>
      <c r="F72" s="432" t="s">
        <v>152</v>
      </c>
      <c r="G72" s="682">
        <v>39258</v>
      </c>
      <c r="H72" s="62"/>
      <c r="I72" s="682">
        <v>39258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</row>
    <row r="73" spans="1:254" s="45" customFormat="1" ht="31.5" hidden="1">
      <c r="A73" s="578" t="s">
        <v>158</v>
      </c>
      <c r="B73" s="422" t="s">
        <v>150</v>
      </c>
      <c r="C73" s="569" t="s">
        <v>166</v>
      </c>
      <c r="D73" s="404" t="s">
        <v>499</v>
      </c>
      <c r="E73" s="405" t="s">
        <v>498</v>
      </c>
      <c r="F73" s="432" t="s">
        <v>159</v>
      </c>
      <c r="G73" s="682">
        <v>10970</v>
      </c>
      <c r="H73" s="62"/>
      <c r="I73" s="682">
        <v>10970</v>
      </c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</row>
    <row r="74" spans="1:254" s="45" customFormat="1" ht="112.5" customHeight="1" hidden="1">
      <c r="A74" s="684" t="s">
        <v>502</v>
      </c>
      <c r="B74" s="422" t="s">
        <v>150</v>
      </c>
      <c r="C74" s="569" t="s">
        <v>166</v>
      </c>
      <c r="D74" s="404" t="s">
        <v>500</v>
      </c>
      <c r="E74" s="405" t="s">
        <v>464</v>
      </c>
      <c r="F74" s="432"/>
      <c r="G74" s="733">
        <f>SUM(G75)</f>
        <v>13086</v>
      </c>
      <c r="H74" s="62"/>
      <c r="I74" s="733">
        <f>SUM(I75)</f>
        <v>13086</v>
      </c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</row>
    <row r="75" spans="1:254" s="45" customFormat="1" ht="48" customHeight="1" hidden="1">
      <c r="A75" s="691" t="s">
        <v>503</v>
      </c>
      <c r="B75" s="422" t="s">
        <v>150</v>
      </c>
      <c r="C75" s="569" t="s">
        <v>166</v>
      </c>
      <c r="D75" s="404" t="s">
        <v>497</v>
      </c>
      <c r="E75" s="405" t="s">
        <v>469</v>
      </c>
      <c r="F75" s="432"/>
      <c r="G75" s="733">
        <f>SUM(G76)</f>
        <v>13086</v>
      </c>
      <c r="H75" s="62"/>
      <c r="I75" s="733">
        <f>SUM(I76)</f>
        <v>13086</v>
      </c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</row>
    <row r="76" spans="1:254" s="45" customFormat="1" ht="31.5" hidden="1">
      <c r="A76" s="739" t="s">
        <v>501</v>
      </c>
      <c r="B76" s="422" t="s">
        <v>150</v>
      </c>
      <c r="C76" s="569" t="s">
        <v>166</v>
      </c>
      <c r="D76" s="404" t="s">
        <v>497</v>
      </c>
      <c r="E76" s="405" t="s">
        <v>498</v>
      </c>
      <c r="F76" s="432"/>
      <c r="G76" s="733">
        <f>SUM(G77)</f>
        <v>13086</v>
      </c>
      <c r="H76" s="62"/>
      <c r="I76" s="733">
        <f>SUM(I77)</f>
        <v>13086</v>
      </c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</row>
    <row r="77" spans="1:254" s="45" customFormat="1" ht="12" customHeight="1" hidden="1">
      <c r="A77" s="137" t="s">
        <v>157</v>
      </c>
      <c r="B77" s="422" t="s">
        <v>150</v>
      </c>
      <c r="C77" s="569" t="s">
        <v>166</v>
      </c>
      <c r="D77" s="404" t="s">
        <v>497</v>
      </c>
      <c r="E77" s="405" t="s">
        <v>498</v>
      </c>
      <c r="F77" s="432" t="s">
        <v>152</v>
      </c>
      <c r="G77" s="682">
        <v>13086</v>
      </c>
      <c r="H77" s="62"/>
      <c r="I77" s="682">
        <v>13086</v>
      </c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</row>
    <row r="78" spans="1:9" s="27" customFormat="1" ht="18.75">
      <c r="A78" s="288" t="s">
        <v>169</v>
      </c>
      <c r="B78" s="434" t="s">
        <v>151</v>
      </c>
      <c r="C78" s="435"/>
      <c r="D78" s="436"/>
      <c r="E78" s="437"/>
      <c r="F78" s="438"/>
      <c r="G78" s="678">
        <f>+G79</f>
        <v>73387</v>
      </c>
      <c r="H78" s="22"/>
      <c r="I78" s="678">
        <f>+I79</f>
        <v>76047</v>
      </c>
    </row>
    <row r="79" spans="1:9" s="27" customFormat="1" ht="18.75">
      <c r="A79" s="289" t="s">
        <v>170</v>
      </c>
      <c r="B79" s="440" t="s">
        <v>151</v>
      </c>
      <c r="C79" s="440" t="s">
        <v>171</v>
      </c>
      <c r="D79" s="441"/>
      <c r="E79" s="442"/>
      <c r="F79" s="440"/>
      <c r="G79" s="677">
        <f>G80</f>
        <v>73387</v>
      </c>
      <c r="H79" s="22"/>
      <c r="I79" s="677">
        <f>I80</f>
        <v>76047</v>
      </c>
    </row>
    <row r="80" spans="1:9" s="43" customFormat="1" ht="30.75" customHeight="1">
      <c r="A80" s="759" t="s">
        <v>246</v>
      </c>
      <c r="B80" s="760" t="s">
        <v>151</v>
      </c>
      <c r="C80" s="760" t="s">
        <v>171</v>
      </c>
      <c r="D80" s="703" t="s">
        <v>245</v>
      </c>
      <c r="E80" s="704" t="s">
        <v>464</v>
      </c>
      <c r="F80" s="761"/>
      <c r="G80" s="844">
        <f>G81</f>
        <v>73387</v>
      </c>
      <c r="H80" s="3"/>
      <c r="I80" s="844">
        <f>I81</f>
        <v>76047</v>
      </c>
    </row>
    <row r="81" spans="1:9" s="27" customFormat="1" ht="31.5">
      <c r="A81" s="734" t="s">
        <v>248</v>
      </c>
      <c r="B81" s="358" t="s">
        <v>151</v>
      </c>
      <c r="C81" s="358" t="s">
        <v>171</v>
      </c>
      <c r="D81" s="606" t="s">
        <v>247</v>
      </c>
      <c r="E81" s="607" t="s">
        <v>464</v>
      </c>
      <c r="F81" s="758"/>
      <c r="G81" s="732">
        <f>G82</f>
        <v>73387</v>
      </c>
      <c r="H81" s="22"/>
      <c r="I81" s="732">
        <f>I82</f>
        <v>76047</v>
      </c>
    </row>
    <row r="82" spans="1:9" s="27" customFormat="1" ht="31.5">
      <c r="A82" s="734" t="s">
        <v>250</v>
      </c>
      <c r="B82" s="762" t="s">
        <v>151</v>
      </c>
      <c r="C82" s="762" t="s">
        <v>171</v>
      </c>
      <c r="D82" s="606" t="s">
        <v>247</v>
      </c>
      <c r="E82" s="607" t="s">
        <v>508</v>
      </c>
      <c r="F82" s="762"/>
      <c r="G82" s="732">
        <f>G83</f>
        <v>73387</v>
      </c>
      <c r="H82" s="22"/>
      <c r="I82" s="732">
        <f>I83</f>
        <v>76047</v>
      </c>
    </row>
    <row r="83" spans="1:9" s="27" customFormat="1" ht="66.75" customHeight="1">
      <c r="A83" s="135" t="s">
        <v>157</v>
      </c>
      <c r="B83" s="348" t="s">
        <v>151</v>
      </c>
      <c r="C83" s="348" t="s">
        <v>171</v>
      </c>
      <c r="D83" s="446" t="s">
        <v>247</v>
      </c>
      <c r="E83" s="447" t="s">
        <v>508</v>
      </c>
      <c r="F83" s="348" t="s">
        <v>152</v>
      </c>
      <c r="G83" s="701">
        <v>73387</v>
      </c>
      <c r="H83" s="22"/>
      <c r="I83" s="701">
        <v>76047</v>
      </c>
    </row>
    <row r="84" spans="1:9" s="27" customFormat="1" ht="63.75" customHeight="1" hidden="1">
      <c r="A84" s="286" t="s">
        <v>205</v>
      </c>
      <c r="B84" s="348" t="s">
        <v>151</v>
      </c>
      <c r="C84" s="348" t="s">
        <v>171</v>
      </c>
      <c r="D84" s="446" t="s">
        <v>247</v>
      </c>
      <c r="E84" s="447" t="s">
        <v>434</v>
      </c>
      <c r="F84" s="348" t="s">
        <v>152</v>
      </c>
      <c r="G84" s="448"/>
      <c r="H84" s="22"/>
      <c r="I84" s="448"/>
    </row>
    <row r="85" spans="1:9" s="27" customFormat="1" ht="17.25" customHeight="1" hidden="1">
      <c r="A85" s="135" t="s">
        <v>158</v>
      </c>
      <c r="B85" s="348" t="s">
        <v>151</v>
      </c>
      <c r="C85" s="348" t="s">
        <v>171</v>
      </c>
      <c r="D85" s="446" t="s">
        <v>247</v>
      </c>
      <c r="E85" s="447" t="s">
        <v>434</v>
      </c>
      <c r="F85" s="348" t="s">
        <v>159</v>
      </c>
      <c r="G85" s="448">
        <v>21</v>
      </c>
      <c r="H85" s="22"/>
      <c r="I85" s="448">
        <v>21</v>
      </c>
    </row>
    <row r="86" spans="1:9" s="48" customFormat="1" ht="31.5" hidden="1">
      <c r="A86" s="269" t="s">
        <v>172</v>
      </c>
      <c r="B86" s="449" t="s">
        <v>171</v>
      </c>
      <c r="C86" s="449"/>
      <c r="D86" s="436"/>
      <c r="E86" s="437"/>
      <c r="F86" s="449"/>
      <c r="G86" s="852">
        <f>+G87+G94</f>
        <v>0</v>
      </c>
      <c r="H86" s="21"/>
      <c r="I86" s="852">
        <f>+I87+I94</f>
        <v>0</v>
      </c>
    </row>
    <row r="87" spans="1:9" s="48" customFormat="1" ht="37.5" customHeight="1" hidden="1">
      <c r="A87" s="270" t="s">
        <v>173</v>
      </c>
      <c r="B87" s="451" t="s">
        <v>171</v>
      </c>
      <c r="C87" s="451" t="s">
        <v>174</v>
      </c>
      <c r="D87" s="441"/>
      <c r="E87" s="442"/>
      <c r="F87" s="320"/>
      <c r="G87" s="325">
        <f>G89</f>
        <v>0</v>
      </c>
      <c r="H87" s="21"/>
      <c r="I87" s="325">
        <f>I89</f>
        <v>0</v>
      </c>
    </row>
    <row r="88" spans="1:9" s="48" customFormat="1" ht="101.25" customHeight="1" hidden="1">
      <c r="A88" s="709" t="s">
        <v>471</v>
      </c>
      <c r="B88" s="710" t="s">
        <v>171</v>
      </c>
      <c r="C88" s="710" t="s">
        <v>174</v>
      </c>
      <c r="D88" s="694" t="s">
        <v>228</v>
      </c>
      <c r="E88" s="711" t="s">
        <v>464</v>
      </c>
      <c r="F88" s="712"/>
      <c r="G88" s="843">
        <f>+G89</f>
        <v>0</v>
      </c>
      <c r="H88" s="21"/>
      <c r="I88" s="843">
        <f>+I89</f>
        <v>0</v>
      </c>
    </row>
    <row r="89" spans="1:9" s="49" customFormat="1" ht="135.75" customHeight="1" hidden="1">
      <c r="A89" s="699" t="s">
        <v>472</v>
      </c>
      <c r="B89" s="459" t="s">
        <v>171</v>
      </c>
      <c r="C89" s="459" t="s">
        <v>174</v>
      </c>
      <c r="D89" s="606" t="s">
        <v>468</v>
      </c>
      <c r="E89" s="607" t="s">
        <v>464</v>
      </c>
      <c r="F89" s="702"/>
      <c r="G89" s="853">
        <f>+G90</f>
        <v>0</v>
      </c>
      <c r="H89" s="23"/>
      <c r="I89" s="853">
        <f>+I90</f>
        <v>0</v>
      </c>
    </row>
    <row r="90" spans="1:9" s="48" customFormat="1" ht="47.25" customHeight="1" hidden="1">
      <c r="A90" s="699" t="s">
        <v>477</v>
      </c>
      <c r="B90" s="459" t="s">
        <v>171</v>
      </c>
      <c r="C90" s="459" t="s">
        <v>174</v>
      </c>
      <c r="D90" s="606" t="s">
        <v>468</v>
      </c>
      <c r="E90" s="607" t="s">
        <v>469</v>
      </c>
      <c r="F90" s="459"/>
      <c r="G90" s="854">
        <f>+G91</f>
        <v>0</v>
      </c>
      <c r="H90" s="21"/>
      <c r="I90" s="854">
        <f>+I91</f>
        <v>0</v>
      </c>
    </row>
    <row r="91" spans="1:9" s="27" customFormat="1" ht="47.25" customHeight="1" hidden="1">
      <c r="A91" s="700" t="s">
        <v>478</v>
      </c>
      <c r="B91" s="683" t="s">
        <v>171</v>
      </c>
      <c r="C91" s="683" t="s">
        <v>174</v>
      </c>
      <c r="D91" s="606" t="s">
        <v>468</v>
      </c>
      <c r="E91" s="607" t="s">
        <v>470</v>
      </c>
      <c r="F91" s="459"/>
      <c r="G91" s="705">
        <f>SUM(G92:G95)</f>
        <v>0</v>
      </c>
      <c r="H91" s="22"/>
      <c r="I91" s="705">
        <f>SUM(I92:I95)</f>
        <v>0</v>
      </c>
    </row>
    <row r="92" spans="1:9" s="27" customFormat="1" ht="15.75" customHeight="1" hidden="1">
      <c r="A92" s="684" t="s">
        <v>157</v>
      </c>
      <c r="B92" s="683" t="s">
        <v>171</v>
      </c>
      <c r="C92" s="683" t="s">
        <v>174</v>
      </c>
      <c r="D92" s="606" t="s">
        <v>468</v>
      </c>
      <c r="E92" s="607" t="s">
        <v>470</v>
      </c>
      <c r="F92" s="459" t="s">
        <v>152</v>
      </c>
      <c r="G92" s="680"/>
      <c r="H92" s="22"/>
      <c r="I92" s="680"/>
    </row>
    <row r="93" spans="1:9" s="261" customFormat="1" ht="33" customHeight="1" hidden="1">
      <c r="A93" s="135" t="s">
        <v>804</v>
      </c>
      <c r="B93" s="458" t="s">
        <v>171</v>
      </c>
      <c r="C93" s="458" t="s">
        <v>174</v>
      </c>
      <c r="D93" s="446" t="s">
        <v>468</v>
      </c>
      <c r="E93" s="607" t="s">
        <v>470</v>
      </c>
      <c r="F93" s="459" t="s">
        <v>159</v>
      </c>
      <c r="G93" s="680">
        <v>0</v>
      </c>
      <c r="H93" s="260"/>
      <c r="I93" s="680">
        <v>0</v>
      </c>
    </row>
    <row r="94" spans="1:9" s="43" customFormat="1" ht="21" customHeight="1" hidden="1">
      <c r="A94" s="289" t="s">
        <v>175</v>
      </c>
      <c r="B94" s="440" t="s">
        <v>171</v>
      </c>
      <c r="C94" s="440">
        <v>14</v>
      </c>
      <c r="D94" s="441"/>
      <c r="E94" s="442"/>
      <c r="F94" s="440"/>
      <c r="G94" s="325">
        <f>+G95</f>
        <v>0</v>
      </c>
      <c r="H94" s="3"/>
      <c r="I94" s="325">
        <f>+I95</f>
        <v>0</v>
      </c>
    </row>
    <row r="95" spans="1:9" s="43" customFormat="1" ht="24.75" customHeight="1" hidden="1">
      <c r="A95" s="291" t="s">
        <v>375</v>
      </c>
      <c r="B95" s="460" t="s">
        <v>171</v>
      </c>
      <c r="C95" s="460">
        <v>14</v>
      </c>
      <c r="D95" s="410" t="s">
        <v>228</v>
      </c>
      <c r="E95" s="411" t="s">
        <v>202</v>
      </c>
      <c r="F95" s="460"/>
      <c r="G95" s="372">
        <f>+G96</f>
        <v>0</v>
      </c>
      <c r="H95" s="3"/>
      <c r="I95" s="372">
        <f>+I96</f>
        <v>0</v>
      </c>
    </row>
    <row r="96" spans="1:9" s="27" customFormat="1" ht="28.5" customHeight="1" hidden="1">
      <c r="A96" s="281" t="s">
        <v>374</v>
      </c>
      <c r="B96" s="461" t="s">
        <v>171</v>
      </c>
      <c r="C96" s="461" t="s">
        <v>176</v>
      </c>
      <c r="D96" s="414" t="s">
        <v>229</v>
      </c>
      <c r="E96" s="393" t="s">
        <v>202</v>
      </c>
      <c r="F96" s="461"/>
      <c r="G96" s="394">
        <f>+G97</f>
        <v>0</v>
      </c>
      <c r="H96" s="22"/>
      <c r="I96" s="394">
        <f>+I97</f>
        <v>0</v>
      </c>
    </row>
    <row r="97" spans="1:9" s="27" customFormat="1" ht="30" customHeight="1" hidden="1">
      <c r="A97" s="286" t="s">
        <v>231</v>
      </c>
      <c r="B97" s="444" t="s">
        <v>171</v>
      </c>
      <c r="C97" s="444">
        <v>14</v>
      </c>
      <c r="D97" s="445" t="s">
        <v>229</v>
      </c>
      <c r="E97" s="399" t="s">
        <v>230</v>
      </c>
      <c r="F97" s="417"/>
      <c r="G97" s="401">
        <f>G98</f>
        <v>0</v>
      </c>
      <c r="H97" s="22"/>
      <c r="I97" s="401">
        <f>I98</f>
        <v>0</v>
      </c>
    </row>
    <row r="98" spans="1:9" s="27" customFormat="1" ht="30.75" customHeight="1" hidden="1">
      <c r="A98" s="135" t="s">
        <v>158</v>
      </c>
      <c r="B98" s="462" t="s">
        <v>171</v>
      </c>
      <c r="C98" s="462">
        <v>14</v>
      </c>
      <c r="D98" s="446" t="s">
        <v>229</v>
      </c>
      <c r="E98" s="447" t="s">
        <v>230</v>
      </c>
      <c r="F98" s="348" t="s">
        <v>159</v>
      </c>
      <c r="G98" s="448">
        <v>0</v>
      </c>
      <c r="H98" s="22"/>
      <c r="I98" s="448">
        <v>0</v>
      </c>
    </row>
    <row r="99" spans="1:9" s="27" customFormat="1" ht="42" customHeight="1" hidden="1">
      <c r="A99" s="269" t="s">
        <v>177</v>
      </c>
      <c r="B99" s="313" t="s">
        <v>156</v>
      </c>
      <c r="C99" s="463"/>
      <c r="D99" s="463"/>
      <c r="E99" s="464"/>
      <c r="F99" s="317"/>
      <c r="G99" s="318">
        <f>+G100</f>
        <v>0</v>
      </c>
      <c r="H99" s="22"/>
      <c r="I99" s="318">
        <f>+I100</f>
        <v>0</v>
      </c>
    </row>
    <row r="100" spans="1:9" s="27" customFormat="1" ht="46.5" customHeight="1" hidden="1">
      <c r="A100" s="292" t="s">
        <v>806</v>
      </c>
      <c r="B100" s="466" t="s">
        <v>156</v>
      </c>
      <c r="C100" s="467" t="s">
        <v>174</v>
      </c>
      <c r="D100" s="468"/>
      <c r="E100" s="469"/>
      <c r="F100" s="470"/>
      <c r="G100" s="471">
        <f>SUM(G106,G101)</f>
        <v>0</v>
      </c>
      <c r="H100" s="22"/>
      <c r="I100" s="471">
        <f>SUM(I106,I101)</f>
        <v>0</v>
      </c>
    </row>
    <row r="101" spans="1:37" s="42" customFormat="1" ht="87.75" customHeight="1" hidden="1">
      <c r="A101" s="271" t="s">
        <v>807</v>
      </c>
      <c r="B101" s="327" t="s">
        <v>156</v>
      </c>
      <c r="C101" s="328" t="s">
        <v>174</v>
      </c>
      <c r="D101" s="1057" t="s">
        <v>808</v>
      </c>
      <c r="E101" s="1058" t="s">
        <v>464</v>
      </c>
      <c r="F101" s="331"/>
      <c r="G101" s="855">
        <f>SUM(G102)</f>
        <v>0</v>
      </c>
      <c r="H101" s="13"/>
      <c r="I101" s="855">
        <f>SUM(I102)</f>
        <v>0</v>
      </c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</row>
    <row r="102" spans="1:247" s="41" customFormat="1" ht="120.75" customHeight="1" hidden="1">
      <c r="A102" s="1042" t="s">
        <v>809</v>
      </c>
      <c r="B102" s="334" t="s">
        <v>156</v>
      </c>
      <c r="C102" s="335" t="s">
        <v>174</v>
      </c>
      <c r="D102" s="1046" t="s">
        <v>659</v>
      </c>
      <c r="E102" s="1047" t="s">
        <v>464</v>
      </c>
      <c r="F102" s="475"/>
      <c r="G102" s="856">
        <f>SUM(G103)</f>
        <v>0</v>
      </c>
      <c r="H102" s="3"/>
      <c r="I102" s="856">
        <f>SUM(I103)</f>
        <v>0</v>
      </c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</row>
    <row r="103" spans="1:247" s="51" customFormat="1" ht="69.75" customHeight="1" hidden="1">
      <c r="A103" s="1045" t="s">
        <v>810</v>
      </c>
      <c r="B103" s="341" t="s">
        <v>156</v>
      </c>
      <c r="C103" s="342" t="s">
        <v>174</v>
      </c>
      <c r="D103" s="1048" t="s">
        <v>659</v>
      </c>
      <c r="E103" s="1049" t="s">
        <v>469</v>
      </c>
      <c r="F103" s="480"/>
      <c r="G103" s="846">
        <f>+G104</f>
        <v>0</v>
      </c>
      <c r="H103" s="3"/>
      <c r="I103" s="846">
        <f>+I104</f>
        <v>0</v>
      </c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</row>
    <row r="104" spans="1:248" s="39" customFormat="1" ht="63" customHeight="1" hidden="1">
      <c r="A104" s="1045" t="s">
        <v>811</v>
      </c>
      <c r="B104" s="1052" t="s">
        <v>156</v>
      </c>
      <c r="C104" s="1053" t="s">
        <v>174</v>
      </c>
      <c r="D104" s="1048" t="s">
        <v>659</v>
      </c>
      <c r="E104" s="1049" t="s">
        <v>812</v>
      </c>
      <c r="F104" s="1054"/>
      <c r="G104" s="1055">
        <v>0</v>
      </c>
      <c r="H104" s="1056"/>
      <c r="I104" s="1055">
        <v>0</v>
      </c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</row>
    <row r="105" spans="1:248" s="39" customFormat="1" ht="39" customHeight="1" hidden="1">
      <c r="A105" s="135" t="s">
        <v>804</v>
      </c>
      <c r="B105" s="481" t="s">
        <v>156</v>
      </c>
      <c r="C105" s="482" t="s">
        <v>174</v>
      </c>
      <c r="D105" s="1050" t="s">
        <v>659</v>
      </c>
      <c r="E105" s="1051" t="s">
        <v>812</v>
      </c>
      <c r="F105" s="485" t="s">
        <v>159</v>
      </c>
      <c r="G105" s="857"/>
      <c r="H105" s="3"/>
      <c r="I105" s="857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</row>
    <row r="106" spans="1:37" s="42" customFormat="1" ht="36.75" customHeight="1" hidden="1">
      <c r="A106" s="271" t="s">
        <v>378</v>
      </c>
      <c r="B106" s="327" t="s">
        <v>156</v>
      </c>
      <c r="C106" s="328" t="s">
        <v>196</v>
      </c>
      <c r="D106" s="329" t="s">
        <v>167</v>
      </c>
      <c r="E106" s="330" t="s">
        <v>433</v>
      </c>
      <c r="F106" s="331"/>
      <c r="G106" s="855">
        <f>+G107+G102</f>
        <v>0</v>
      </c>
      <c r="H106" s="13"/>
      <c r="I106" s="855">
        <f>+I107+I102</f>
        <v>0</v>
      </c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</row>
    <row r="107" spans="1:247" s="41" customFormat="1" ht="27" customHeight="1" hidden="1">
      <c r="A107" s="293" t="s">
        <v>379</v>
      </c>
      <c r="B107" s="334" t="s">
        <v>156</v>
      </c>
      <c r="C107" s="335" t="s">
        <v>196</v>
      </c>
      <c r="D107" s="473" t="s">
        <v>213</v>
      </c>
      <c r="E107" s="474" t="s">
        <v>433</v>
      </c>
      <c r="F107" s="475"/>
      <c r="G107" s="856">
        <f>+G108</f>
        <v>0</v>
      </c>
      <c r="H107" s="3"/>
      <c r="I107" s="856">
        <f>+I108</f>
        <v>0</v>
      </c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</row>
    <row r="108" spans="1:247" s="41" customFormat="1" ht="28.5" customHeight="1" hidden="1">
      <c r="A108" s="294" t="s">
        <v>214</v>
      </c>
      <c r="B108" s="341" t="s">
        <v>156</v>
      </c>
      <c r="C108" s="342" t="s">
        <v>196</v>
      </c>
      <c r="D108" s="478" t="s">
        <v>213</v>
      </c>
      <c r="E108" s="479" t="s">
        <v>435</v>
      </c>
      <c r="F108" s="480"/>
      <c r="G108" s="846"/>
      <c r="H108" s="3"/>
      <c r="I108" s="846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</row>
    <row r="109" spans="1:247" s="41" customFormat="1" ht="24.75" customHeight="1" hidden="1">
      <c r="A109" s="135" t="s">
        <v>158</v>
      </c>
      <c r="B109" s="481" t="s">
        <v>156</v>
      </c>
      <c r="C109" s="482" t="s">
        <v>196</v>
      </c>
      <c r="D109" s="483" t="s">
        <v>213</v>
      </c>
      <c r="E109" s="484" t="s">
        <v>435</v>
      </c>
      <c r="F109" s="485" t="s">
        <v>159</v>
      </c>
      <c r="G109" s="857"/>
      <c r="H109" s="3"/>
      <c r="I109" s="857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</row>
    <row r="110" spans="1:9" s="43" customFormat="1" ht="17.25" customHeight="1">
      <c r="A110" s="288" t="s">
        <v>180</v>
      </c>
      <c r="B110" s="434" t="s">
        <v>181</v>
      </c>
      <c r="C110" s="434"/>
      <c r="D110" s="487"/>
      <c r="E110" s="488"/>
      <c r="F110" s="434"/>
      <c r="G110" s="858">
        <f>SUM(G111+G117+G137)</f>
        <v>200000</v>
      </c>
      <c r="H110" s="3"/>
      <c r="I110" s="858">
        <f>SUM(I111+I117+I137)</f>
        <v>200000</v>
      </c>
    </row>
    <row r="111" spans="1:9" s="43" customFormat="1" ht="15" customHeight="1" hidden="1">
      <c r="A111" s="686" t="s">
        <v>473</v>
      </c>
      <c r="B111" s="696" t="s">
        <v>181</v>
      </c>
      <c r="C111" s="696" t="s">
        <v>150</v>
      </c>
      <c r="D111" s="697"/>
      <c r="E111" s="698"/>
      <c r="F111" s="696"/>
      <c r="G111" s="859">
        <f>SUM(G112)</f>
        <v>0</v>
      </c>
      <c r="H111" s="3"/>
      <c r="I111" s="859">
        <f>SUM(I112)</f>
        <v>0</v>
      </c>
    </row>
    <row r="112" spans="1:9" s="43" customFormat="1" ht="81" customHeight="1" hidden="1">
      <c r="A112" s="766" t="s">
        <v>491</v>
      </c>
      <c r="B112" s="693" t="s">
        <v>181</v>
      </c>
      <c r="C112" s="693" t="s">
        <v>150</v>
      </c>
      <c r="D112" s="694" t="s">
        <v>215</v>
      </c>
      <c r="E112" s="695" t="s">
        <v>464</v>
      </c>
      <c r="F112" s="693"/>
      <c r="G112" s="771">
        <f>SUM(G113)</f>
        <v>0</v>
      </c>
      <c r="H112" s="3"/>
      <c r="I112" s="771">
        <f>SUM(I113)</f>
        <v>0</v>
      </c>
    </row>
    <row r="113" spans="1:9" s="43" customFormat="1" ht="97.5" customHeight="1" hidden="1">
      <c r="A113" s="691" t="s">
        <v>492</v>
      </c>
      <c r="B113" s="772" t="s">
        <v>181</v>
      </c>
      <c r="C113" s="772" t="s">
        <v>150</v>
      </c>
      <c r="D113" s="606" t="s">
        <v>216</v>
      </c>
      <c r="E113" s="687" t="s">
        <v>464</v>
      </c>
      <c r="F113" s="685"/>
      <c r="G113" s="733">
        <f>SUM(G114)</f>
        <v>0</v>
      </c>
      <c r="H113" s="3"/>
      <c r="I113" s="733">
        <f>SUM(I114)</f>
        <v>0</v>
      </c>
    </row>
    <row r="114" spans="1:9" s="43" customFormat="1" ht="50.25" customHeight="1" hidden="1">
      <c r="A114" s="692" t="s">
        <v>493</v>
      </c>
      <c r="B114" s="772" t="s">
        <v>181</v>
      </c>
      <c r="C114" s="772" t="s">
        <v>150</v>
      </c>
      <c r="D114" s="606" t="s">
        <v>216</v>
      </c>
      <c r="E114" s="687" t="s">
        <v>469</v>
      </c>
      <c r="F114" s="685"/>
      <c r="G114" s="733">
        <f>SUM(G115)</f>
        <v>0</v>
      </c>
      <c r="H114" s="3"/>
      <c r="I114" s="733">
        <f>SUM(I115)</f>
        <v>0</v>
      </c>
    </row>
    <row r="115" spans="1:9" s="43" customFormat="1" ht="39.75" customHeight="1" hidden="1">
      <c r="A115" s="689" t="s">
        <v>475</v>
      </c>
      <c r="B115" s="772" t="s">
        <v>181</v>
      </c>
      <c r="C115" s="772" t="s">
        <v>150</v>
      </c>
      <c r="D115" s="606" t="s">
        <v>216</v>
      </c>
      <c r="E115" s="687" t="s">
        <v>474</v>
      </c>
      <c r="F115" s="685"/>
      <c r="G115" s="733">
        <f>SUM(G116)</f>
        <v>0</v>
      </c>
      <c r="H115" s="3"/>
      <c r="I115" s="733">
        <f>SUM(I116)</f>
        <v>0</v>
      </c>
    </row>
    <row r="116" spans="1:9" s="43" customFormat="1" ht="39" customHeight="1" hidden="1">
      <c r="A116" s="135" t="s">
        <v>804</v>
      </c>
      <c r="B116" s="772" t="s">
        <v>181</v>
      </c>
      <c r="C116" s="772" t="s">
        <v>150</v>
      </c>
      <c r="D116" s="606" t="s">
        <v>216</v>
      </c>
      <c r="E116" s="687" t="s">
        <v>474</v>
      </c>
      <c r="F116" s="772" t="s">
        <v>159</v>
      </c>
      <c r="G116" s="773">
        <v>0</v>
      </c>
      <c r="H116" s="3"/>
      <c r="I116" s="773">
        <v>0</v>
      </c>
    </row>
    <row r="117" spans="1:9" s="43" customFormat="1" ht="23.25" customHeight="1" hidden="1">
      <c r="A117" s="706" t="s">
        <v>479</v>
      </c>
      <c r="B117" s="696" t="s">
        <v>181</v>
      </c>
      <c r="C117" s="696" t="s">
        <v>151</v>
      </c>
      <c r="D117" s="707"/>
      <c r="E117" s="708"/>
      <c r="F117" s="696"/>
      <c r="G117" s="859">
        <f>SUM(G127+G132+G118)</f>
        <v>0</v>
      </c>
      <c r="H117" s="3"/>
      <c r="I117" s="859">
        <f>SUM(I127+I132+I118)</f>
        <v>0</v>
      </c>
    </row>
    <row r="118" spans="1:9" s="43" customFormat="1" ht="72" customHeight="1" hidden="1">
      <c r="A118" s="775" t="s">
        <v>747</v>
      </c>
      <c r="B118" s="822" t="s">
        <v>181</v>
      </c>
      <c r="C118" s="822" t="s">
        <v>151</v>
      </c>
      <c r="D118" s="823" t="s">
        <v>622</v>
      </c>
      <c r="E118" s="824" t="s">
        <v>464</v>
      </c>
      <c r="F118" s="822"/>
      <c r="G118" s="771">
        <f>SUM(G119)</f>
        <v>0</v>
      </c>
      <c r="H118" s="3"/>
      <c r="I118" s="771">
        <f>SUM(I119)</f>
        <v>0</v>
      </c>
    </row>
    <row r="119" spans="1:9" s="43" customFormat="1" ht="70.5" customHeight="1" hidden="1">
      <c r="A119" s="699" t="s">
        <v>748</v>
      </c>
      <c r="B119" s="772" t="s">
        <v>181</v>
      </c>
      <c r="C119" s="772" t="s">
        <v>151</v>
      </c>
      <c r="D119" s="583" t="s">
        <v>750</v>
      </c>
      <c r="E119" s="591" t="s">
        <v>464</v>
      </c>
      <c r="F119" s="685"/>
      <c r="G119" s="733">
        <f>SUM(G120)</f>
        <v>0</v>
      </c>
      <c r="H119" s="3"/>
      <c r="I119" s="733">
        <f>SUM(I120)</f>
        <v>0</v>
      </c>
    </row>
    <row r="120" spans="1:9" s="43" customFormat="1" ht="48" customHeight="1" hidden="1">
      <c r="A120" s="689" t="s">
        <v>749</v>
      </c>
      <c r="B120" s="772" t="s">
        <v>181</v>
      </c>
      <c r="C120" s="772" t="s">
        <v>151</v>
      </c>
      <c r="D120" s="583" t="s">
        <v>750</v>
      </c>
      <c r="E120" s="591" t="s">
        <v>469</v>
      </c>
      <c r="F120" s="685"/>
      <c r="G120" s="733">
        <f>SUM(G121)</f>
        <v>0</v>
      </c>
      <c r="H120" s="3"/>
      <c r="I120" s="733">
        <f>SUM(I121)</f>
        <v>0</v>
      </c>
    </row>
    <row r="121" spans="1:9" s="43" customFormat="1" ht="48.75" customHeight="1" hidden="1">
      <c r="A121" s="729" t="s">
        <v>813</v>
      </c>
      <c r="B121" s="772" t="s">
        <v>181</v>
      </c>
      <c r="C121" s="772" t="s">
        <v>151</v>
      </c>
      <c r="D121" s="583" t="s">
        <v>623</v>
      </c>
      <c r="E121" s="591" t="s">
        <v>814</v>
      </c>
      <c r="F121" s="685"/>
      <c r="G121" s="733">
        <f>SUM(G122)</f>
        <v>0</v>
      </c>
      <c r="H121" s="3"/>
      <c r="I121" s="733">
        <f>SUM(I122)</f>
        <v>0</v>
      </c>
    </row>
    <row r="122" spans="1:9" s="43" customFormat="1" ht="36" customHeight="1" hidden="1">
      <c r="A122" s="135" t="s">
        <v>804</v>
      </c>
      <c r="B122" s="772" t="s">
        <v>181</v>
      </c>
      <c r="C122" s="772" t="s">
        <v>151</v>
      </c>
      <c r="D122" s="583" t="s">
        <v>623</v>
      </c>
      <c r="E122" s="591" t="s">
        <v>814</v>
      </c>
      <c r="F122" s="772" t="s">
        <v>159</v>
      </c>
      <c r="G122" s="860">
        <v>0</v>
      </c>
      <c r="H122" s="3"/>
      <c r="I122" s="860">
        <v>0</v>
      </c>
    </row>
    <row r="123" spans="1:9" s="43" customFormat="1" ht="63.75" customHeight="1" hidden="1">
      <c r="A123" s="729" t="s">
        <v>816</v>
      </c>
      <c r="B123" s="772" t="s">
        <v>181</v>
      </c>
      <c r="C123" s="772" t="s">
        <v>151</v>
      </c>
      <c r="D123" s="583" t="s">
        <v>623</v>
      </c>
      <c r="E123" s="591" t="s">
        <v>815</v>
      </c>
      <c r="F123" s="772"/>
      <c r="G123" s="733">
        <f>SUM(G124)</f>
        <v>0</v>
      </c>
      <c r="H123" s="3"/>
      <c r="I123" s="733">
        <f>SUM(I124)</f>
        <v>0</v>
      </c>
    </row>
    <row r="124" spans="1:9" s="43" customFormat="1" ht="36" customHeight="1" hidden="1">
      <c r="A124" s="275" t="s">
        <v>804</v>
      </c>
      <c r="B124" s="772" t="s">
        <v>181</v>
      </c>
      <c r="C124" s="772" t="s">
        <v>151</v>
      </c>
      <c r="D124" s="583" t="s">
        <v>623</v>
      </c>
      <c r="E124" s="591" t="s">
        <v>815</v>
      </c>
      <c r="F124" s="772" t="s">
        <v>159</v>
      </c>
      <c r="G124" s="860">
        <v>0</v>
      </c>
      <c r="H124" s="3"/>
      <c r="I124" s="860">
        <v>0</v>
      </c>
    </row>
    <row r="125" spans="1:9" s="43" customFormat="1" ht="36" customHeight="1" hidden="1">
      <c r="A125" s="275" t="s">
        <v>818</v>
      </c>
      <c r="B125" s="772" t="s">
        <v>181</v>
      </c>
      <c r="C125" s="772" t="s">
        <v>151</v>
      </c>
      <c r="D125" s="583" t="s">
        <v>623</v>
      </c>
      <c r="E125" s="591" t="s">
        <v>817</v>
      </c>
      <c r="F125" s="772"/>
      <c r="G125" s="733">
        <f>SUM(G126)</f>
        <v>0</v>
      </c>
      <c r="H125" s="3"/>
      <c r="I125" s="733">
        <f>SUM(I126)</f>
        <v>0</v>
      </c>
    </row>
    <row r="126" spans="1:9" s="43" customFormat="1" ht="36" customHeight="1" hidden="1">
      <c r="A126" s="275" t="s">
        <v>804</v>
      </c>
      <c r="B126" s="772" t="s">
        <v>181</v>
      </c>
      <c r="C126" s="772" t="s">
        <v>151</v>
      </c>
      <c r="D126" s="583" t="s">
        <v>623</v>
      </c>
      <c r="E126" s="591" t="s">
        <v>817</v>
      </c>
      <c r="F126" s="772" t="s">
        <v>159</v>
      </c>
      <c r="G126" s="860">
        <v>0</v>
      </c>
      <c r="H126" s="3"/>
      <c r="I126" s="860">
        <v>0</v>
      </c>
    </row>
    <row r="127" spans="1:9" s="43" customFormat="1" ht="78.75" hidden="1">
      <c r="A127" s="766" t="s">
        <v>491</v>
      </c>
      <c r="B127" s="693" t="s">
        <v>181</v>
      </c>
      <c r="C127" s="693" t="s">
        <v>151</v>
      </c>
      <c r="D127" s="694" t="s">
        <v>215</v>
      </c>
      <c r="E127" s="695" t="s">
        <v>464</v>
      </c>
      <c r="F127" s="693"/>
      <c r="G127" s="771">
        <f>SUM(G128)</f>
        <v>0</v>
      </c>
      <c r="H127" s="3"/>
      <c r="I127" s="771">
        <f>SUM(I128)</f>
        <v>0</v>
      </c>
    </row>
    <row r="128" spans="1:9" s="43" customFormat="1" ht="97.5" customHeight="1" hidden="1">
      <c r="A128" s="691" t="s">
        <v>492</v>
      </c>
      <c r="B128" s="772" t="s">
        <v>181</v>
      </c>
      <c r="C128" s="772" t="s">
        <v>151</v>
      </c>
      <c r="D128" s="606" t="s">
        <v>216</v>
      </c>
      <c r="E128" s="687" t="s">
        <v>464</v>
      </c>
      <c r="F128" s="685"/>
      <c r="G128" s="733">
        <f>SUM(G129)</f>
        <v>0</v>
      </c>
      <c r="H128" s="3"/>
      <c r="I128" s="733">
        <f>SUM(I129)</f>
        <v>0</v>
      </c>
    </row>
    <row r="129" spans="1:9" s="43" customFormat="1" ht="49.5" customHeight="1" hidden="1">
      <c r="A129" s="692" t="s">
        <v>493</v>
      </c>
      <c r="B129" s="772" t="s">
        <v>181</v>
      </c>
      <c r="C129" s="772" t="s">
        <v>151</v>
      </c>
      <c r="D129" s="606" t="s">
        <v>216</v>
      </c>
      <c r="E129" s="687" t="s">
        <v>469</v>
      </c>
      <c r="F129" s="685"/>
      <c r="G129" s="733">
        <f>SUM(G130)</f>
        <v>0</v>
      </c>
      <c r="H129" s="3"/>
      <c r="I129" s="733">
        <f>SUM(I130)</f>
        <v>0</v>
      </c>
    </row>
    <row r="130" spans="1:9" s="43" customFormat="1" ht="21.75" customHeight="1" hidden="1">
      <c r="A130" s="689" t="s">
        <v>481</v>
      </c>
      <c r="B130" s="772" t="s">
        <v>181</v>
      </c>
      <c r="C130" s="772" t="s">
        <v>151</v>
      </c>
      <c r="D130" s="606" t="s">
        <v>216</v>
      </c>
      <c r="E130" s="687" t="s">
        <v>480</v>
      </c>
      <c r="F130" s="685"/>
      <c r="G130" s="733">
        <f>SUM(G131)</f>
        <v>0</v>
      </c>
      <c r="H130" s="3"/>
      <c r="I130" s="733">
        <f>SUM(I131)</f>
        <v>0</v>
      </c>
    </row>
    <row r="131" spans="1:9" s="43" customFormat="1" ht="30.75" customHeight="1" hidden="1">
      <c r="A131" s="275" t="s">
        <v>804</v>
      </c>
      <c r="B131" s="772" t="s">
        <v>181</v>
      </c>
      <c r="C131" s="772" t="s">
        <v>151</v>
      </c>
      <c r="D131" s="606" t="s">
        <v>216</v>
      </c>
      <c r="E131" s="687" t="s">
        <v>480</v>
      </c>
      <c r="F131" s="772" t="s">
        <v>159</v>
      </c>
      <c r="G131" s="773">
        <v>0</v>
      </c>
      <c r="H131" s="3"/>
      <c r="I131" s="773">
        <v>0</v>
      </c>
    </row>
    <row r="132" spans="1:9" s="43" customFormat="1" ht="63" hidden="1">
      <c r="A132" s="766" t="s">
        <v>482</v>
      </c>
      <c r="B132" s="693" t="s">
        <v>181</v>
      </c>
      <c r="C132" s="693" t="s">
        <v>151</v>
      </c>
      <c r="D132" s="694" t="s">
        <v>484</v>
      </c>
      <c r="E132" s="695" t="s">
        <v>464</v>
      </c>
      <c r="F132" s="693"/>
      <c r="G132" s="771">
        <f>SUM(G133)</f>
        <v>0</v>
      </c>
      <c r="H132" s="3"/>
      <c r="I132" s="771">
        <f>SUM(I133)</f>
        <v>0</v>
      </c>
    </row>
    <row r="133" spans="1:9" s="43" customFormat="1" ht="78" customHeight="1" hidden="1">
      <c r="A133" s="699" t="s">
        <v>483</v>
      </c>
      <c r="B133" s="772" t="s">
        <v>181</v>
      </c>
      <c r="C133" s="772" t="s">
        <v>151</v>
      </c>
      <c r="D133" s="606" t="s">
        <v>485</v>
      </c>
      <c r="E133" s="687" t="s">
        <v>464</v>
      </c>
      <c r="F133" s="772"/>
      <c r="G133" s="733">
        <f>SUM(G134)</f>
        <v>0</v>
      </c>
      <c r="H133" s="3"/>
      <c r="I133" s="733">
        <f>SUM(I134)</f>
        <v>0</v>
      </c>
    </row>
    <row r="134" spans="1:9" s="43" customFormat="1" ht="48" customHeight="1" hidden="1">
      <c r="A134" s="699" t="s">
        <v>490</v>
      </c>
      <c r="B134" s="772" t="s">
        <v>181</v>
      </c>
      <c r="C134" s="772" t="s">
        <v>151</v>
      </c>
      <c r="D134" s="606" t="s">
        <v>485</v>
      </c>
      <c r="E134" s="687" t="s">
        <v>487</v>
      </c>
      <c r="F134" s="772"/>
      <c r="G134" s="733">
        <f>SUM(G135)</f>
        <v>0</v>
      </c>
      <c r="H134" s="3"/>
      <c r="I134" s="733">
        <f>SUM(I135)</f>
        <v>0</v>
      </c>
    </row>
    <row r="135" spans="1:9" s="43" customFormat="1" ht="34.5" customHeight="1" hidden="1">
      <c r="A135" s="699" t="s">
        <v>488</v>
      </c>
      <c r="B135" s="772" t="s">
        <v>181</v>
      </c>
      <c r="C135" s="772" t="s">
        <v>151</v>
      </c>
      <c r="D135" s="606" t="s">
        <v>485</v>
      </c>
      <c r="E135" s="687" t="s">
        <v>486</v>
      </c>
      <c r="F135" s="772"/>
      <c r="G135" s="733">
        <f>SUM(G136)</f>
        <v>0</v>
      </c>
      <c r="H135" s="3"/>
      <c r="I135" s="733">
        <f>SUM(I136)</f>
        <v>0</v>
      </c>
    </row>
    <row r="136" spans="1:9" s="43" customFormat="1" ht="30.75" customHeight="1" hidden="1">
      <c r="A136" s="691" t="s">
        <v>726</v>
      </c>
      <c r="B136" s="772" t="s">
        <v>181</v>
      </c>
      <c r="C136" s="772" t="s">
        <v>151</v>
      </c>
      <c r="D136" s="606" t="s">
        <v>485</v>
      </c>
      <c r="E136" s="687" t="s">
        <v>486</v>
      </c>
      <c r="F136" s="772" t="s">
        <v>625</v>
      </c>
      <c r="G136" s="773">
        <v>0</v>
      </c>
      <c r="H136" s="3"/>
      <c r="I136" s="773">
        <v>0</v>
      </c>
    </row>
    <row r="137" spans="1:9" s="27" customFormat="1" ht="18.75" customHeight="1">
      <c r="A137" s="289" t="s">
        <v>182</v>
      </c>
      <c r="B137" s="440" t="s">
        <v>181</v>
      </c>
      <c r="C137" s="440" t="s">
        <v>171</v>
      </c>
      <c r="D137" s="490"/>
      <c r="E137" s="491"/>
      <c r="F137" s="440"/>
      <c r="G137" s="688">
        <f>+G138</f>
        <v>200000</v>
      </c>
      <c r="H137" s="22"/>
      <c r="I137" s="688">
        <f>+I138</f>
        <v>200000</v>
      </c>
    </row>
    <row r="138" spans="1:37" s="54" customFormat="1" ht="78.75" customHeight="1">
      <c r="A138" s="690" t="s">
        <v>491</v>
      </c>
      <c r="B138" s="693" t="s">
        <v>181</v>
      </c>
      <c r="C138" s="719" t="s">
        <v>171</v>
      </c>
      <c r="D138" s="720" t="s">
        <v>215</v>
      </c>
      <c r="E138" s="721" t="s">
        <v>464</v>
      </c>
      <c r="F138" s="722"/>
      <c r="G138" s="723">
        <f>+G139</f>
        <v>200000</v>
      </c>
      <c r="H138" s="26"/>
      <c r="I138" s="723">
        <f>+I139</f>
        <v>200000</v>
      </c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</row>
    <row r="139" spans="1:37" s="42" customFormat="1" ht="112.5" customHeight="1">
      <c r="A139" s="699" t="s">
        <v>492</v>
      </c>
      <c r="B139" s="724" t="s">
        <v>181</v>
      </c>
      <c r="C139" s="725" t="s">
        <v>171</v>
      </c>
      <c r="D139" s="594" t="s">
        <v>216</v>
      </c>
      <c r="E139" s="595" t="s">
        <v>464</v>
      </c>
      <c r="F139" s="726"/>
      <c r="G139" s="841">
        <f>+G141+G143</f>
        <v>200000</v>
      </c>
      <c r="H139" s="13"/>
      <c r="I139" s="841">
        <f>+I141+I143</f>
        <v>200000</v>
      </c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</row>
    <row r="140" spans="1:37" s="42" customFormat="1" ht="70.5" customHeight="1">
      <c r="A140" s="692" t="s">
        <v>476</v>
      </c>
      <c r="B140" s="724" t="s">
        <v>181</v>
      </c>
      <c r="C140" s="725" t="s">
        <v>171</v>
      </c>
      <c r="D140" s="594" t="s">
        <v>216</v>
      </c>
      <c r="E140" s="595" t="s">
        <v>469</v>
      </c>
      <c r="F140" s="726"/>
      <c r="G140" s="733">
        <f>SUM(G141)</f>
        <v>100000</v>
      </c>
      <c r="H140" s="13"/>
      <c r="I140" s="733">
        <f>SUM(I141)</f>
        <v>100000</v>
      </c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</row>
    <row r="141" spans="1:9" s="41" customFormat="1" ht="21.75" customHeight="1">
      <c r="A141" s="727" t="s">
        <v>218</v>
      </c>
      <c r="B141" s="724" t="s">
        <v>181</v>
      </c>
      <c r="C141" s="725" t="s">
        <v>171</v>
      </c>
      <c r="D141" s="594" t="s">
        <v>216</v>
      </c>
      <c r="E141" s="595" t="s">
        <v>489</v>
      </c>
      <c r="F141" s="726"/>
      <c r="G141" s="841">
        <f>SUM(G142)</f>
        <v>100000</v>
      </c>
      <c r="H141" s="13"/>
      <c r="I141" s="841">
        <f>SUM(I142)</f>
        <v>100000</v>
      </c>
    </row>
    <row r="142" spans="1:9" s="41" customFormat="1" ht="35.25" customHeight="1">
      <c r="A142" s="275" t="s">
        <v>804</v>
      </c>
      <c r="B142" s="481" t="s">
        <v>181</v>
      </c>
      <c r="C142" s="482" t="s">
        <v>171</v>
      </c>
      <c r="D142" s="504" t="s">
        <v>216</v>
      </c>
      <c r="E142" s="505" t="s">
        <v>489</v>
      </c>
      <c r="F142" s="352" t="s">
        <v>159</v>
      </c>
      <c r="G142" s="842">
        <v>100000</v>
      </c>
      <c r="H142" s="13"/>
      <c r="I142" s="842">
        <v>100000</v>
      </c>
    </row>
    <row r="143" spans="1:37" s="42" customFormat="1" ht="63.75" customHeight="1">
      <c r="A143" s="690" t="s">
        <v>981</v>
      </c>
      <c r="B143" s="1211" t="s">
        <v>181</v>
      </c>
      <c r="C143" s="1212" t="s">
        <v>171</v>
      </c>
      <c r="D143" s="1135" t="s">
        <v>924</v>
      </c>
      <c r="E143" s="1136" t="s">
        <v>464</v>
      </c>
      <c r="F143" s="1210"/>
      <c r="G143" s="1214">
        <f>SUM(G144)</f>
        <v>100000</v>
      </c>
      <c r="H143" s="1215"/>
      <c r="I143" s="1214">
        <f>SUM(I144)</f>
        <v>100000</v>
      </c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</row>
    <row r="144" spans="1:9" s="41" customFormat="1" ht="94.5" customHeight="1">
      <c r="A144" s="728" t="s">
        <v>982</v>
      </c>
      <c r="B144" s="481" t="s">
        <v>181</v>
      </c>
      <c r="C144" s="482" t="s">
        <v>171</v>
      </c>
      <c r="D144" s="504" t="s">
        <v>925</v>
      </c>
      <c r="E144" s="505" t="s">
        <v>464</v>
      </c>
      <c r="F144" s="352"/>
      <c r="G144" s="1141">
        <f>SUM(G145)</f>
        <v>100000</v>
      </c>
      <c r="H144" s="1213"/>
      <c r="I144" s="1141">
        <f>SUM(I145)</f>
        <v>100000</v>
      </c>
    </row>
    <row r="145" spans="1:9" s="41" customFormat="1" ht="35.25" customHeight="1">
      <c r="A145" s="728" t="s">
        <v>926</v>
      </c>
      <c r="B145" s="481" t="s">
        <v>181</v>
      </c>
      <c r="C145" s="482" t="s">
        <v>171</v>
      </c>
      <c r="D145" s="504" t="s">
        <v>925</v>
      </c>
      <c r="E145" s="505" t="s">
        <v>469</v>
      </c>
      <c r="F145" s="731"/>
      <c r="G145" s="1160">
        <f>+G146</f>
        <v>100000</v>
      </c>
      <c r="H145" s="1216"/>
      <c r="I145" s="1160">
        <f>+I146</f>
        <v>100000</v>
      </c>
    </row>
    <row r="146" spans="1:9" s="41" customFormat="1" ht="30" customHeight="1">
      <c r="A146" s="728" t="s">
        <v>927</v>
      </c>
      <c r="B146" s="481" t="s">
        <v>181</v>
      </c>
      <c r="C146" s="482" t="s">
        <v>171</v>
      </c>
      <c r="D146" s="504" t="s">
        <v>925</v>
      </c>
      <c r="E146" s="505" t="s">
        <v>928</v>
      </c>
      <c r="F146" s="731"/>
      <c r="G146" s="1160">
        <f>+G147</f>
        <v>100000</v>
      </c>
      <c r="H146" s="1216"/>
      <c r="I146" s="1160">
        <f>+I147</f>
        <v>100000</v>
      </c>
    </row>
    <row r="147" spans="1:9" s="41" customFormat="1" ht="43.5" customHeight="1">
      <c r="A147" s="275" t="s">
        <v>804</v>
      </c>
      <c r="B147" s="481" t="s">
        <v>181</v>
      </c>
      <c r="C147" s="482" t="s">
        <v>171</v>
      </c>
      <c r="D147" s="504" t="s">
        <v>925</v>
      </c>
      <c r="E147" s="505" t="s">
        <v>928</v>
      </c>
      <c r="F147" s="731" t="s">
        <v>159</v>
      </c>
      <c r="G147" s="1217">
        <v>100000</v>
      </c>
      <c r="H147" s="1218"/>
      <c r="I147" s="1217">
        <v>100000</v>
      </c>
    </row>
    <row r="148" spans="1:9" s="41" customFormat="1" ht="46.5" customHeight="1" hidden="1">
      <c r="A148" s="300" t="s">
        <v>381</v>
      </c>
      <c r="B148" s="455" t="s">
        <v>163</v>
      </c>
      <c r="C148" s="522" t="s">
        <v>163</v>
      </c>
      <c r="D148" s="523" t="s">
        <v>193</v>
      </c>
      <c r="E148" s="337" t="s">
        <v>202</v>
      </c>
      <c r="F148" s="524"/>
      <c r="G148" s="456">
        <f>+G149</f>
        <v>0</v>
      </c>
      <c r="H148" s="13"/>
      <c r="I148" s="456">
        <f>+I149</f>
        <v>0</v>
      </c>
    </row>
    <row r="149" spans="1:9" s="41" customFormat="1" ht="42" customHeight="1" hidden="1">
      <c r="A149" s="282" t="s">
        <v>223</v>
      </c>
      <c r="B149" s="417" t="s">
        <v>163</v>
      </c>
      <c r="C149" s="526" t="s">
        <v>163</v>
      </c>
      <c r="D149" s="527" t="s">
        <v>193</v>
      </c>
      <c r="E149" s="344" t="s">
        <v>222</v>
      </c>
      <c r="F149" s="430"/>
      <c r="G149" s="420">
        <f>+G150</f>
        <v>0</v>
      </c>
      <c r="H149" s="13"/>
      <c r="I149" s="420">
        <f>+I150</f>
        <v>0</v>
      </c>
    </row>
    <row r="150" spans="1:9" s="41" customFormat="1" ht="30" customHeight="1" hidden="1">
      <c r="A150" s="296" t="s">
        <v>158</v>
      </c>
      <c r="B150" s="459" t="s">
        <v>163</v>
      </c>
      <c r="C150" s="528" t="s">
        <v>163</v>
      </c>
      <c r="D150" s="529" t="s">
        <v>193</v>
      </c>
      <c r="E150" s="351" t="s">
        <v>222</v>
      </c>
      <c r="F150" s="530" t="s">
        <v>159</v>
      </c>
      <c r="G150" s="425">
        <v>0</v>
      </c>
      <c r="H150" s="13"/>
      <c r="I150" s="425">
        <v>0</v>
      </c>
    </row>
    <row r="151" spans="1:9" s="27" customFormat="1" ht="18.75">
      <c r="A151" s="269" t="s">
        <v>183</v>
      </c>
      <c r="B151" s="313" t="s">
        <v>184</v>
      </c>
      <c r="C151" s="313"/>
      <c r="D151" s="487"/>
      <c r="E151" s="488"/>
      <c r="F151" s="313"/>
      <c r="G151" s="678">
        <f>+G152</f>
        <v>1037182</v>
      </c>
      <c r="H151" s="22"/>
      <c r="I151" s="678">
        <f>+I152</f>
        <v>1012337</v>
      </c>
    </row>
    <row r="152" spans="1:9" s="27" customFormat="1" ht="18.75">
      <c r="A152" s="270" t="s">
        <v>185</v>
      </c>
      <c r="B152" s="320" t="s">
        <v>184</v>
      </c>
      <c r="C152" s="320" t="s">
        <v>150</v>
      </c>
      <c r="D152" s="381"/>
      <c r="E152" s="382"/>
      <c r="F152" s="320"/>
      <c r="G152" s="677">
        <f>+G153</f>
        <v>1037182</v>
      </c>
      <c r="H152" s="22"/>
      <c r="I152" s="677">
        <f>+I153</f>
        <v>1012337</v>
      </c>
    </row>
    <row r="153" spans="1:9" s="27" customFormat="1" ht="53.25" customHeight="1">
      <c r="A153" s="735" t="s">
        <v>453</v>
      </c>
      <c r="B153" s="736" t="s">
        <v>184</v>
      </c>
      <c r="C153" s="736" t="s">
        <v>150</v>
      </c>
      <c r="D153" s="694" t="s">
        <v>201</v>
      </c>
      <c r="E153" s="711" t="s">
        <v>464</v>
      </c>
      <c r="F153" s="712"/>
      <c r="G153" s="737">
        <f>+G154</f>
        <v>1037182</v>
      </c>
      <c r="H153" s="22"/>
      <c r="I153" s="737">
        <f>+I154</f>
        <v>1012337</v>
      </c>
    </row>
    <row r="154" spans="1:9" s="27" customFormat="1" ht="66" customHeight="1">
      <c r="A154" s="728" t="s">
        <v>454</v>
      </c>
      <c r="B154" s="459" t="s">
        <v>184</v>
      </c>
      <c r="C154" s="459" t="s">
        <v>150</v>
      </c>
      <c r="D154" s="583" t="s">
        <v>203</v>
      </c>
      <c r="E154" s="584" t="s">
        <v>464</v>
      </c>
      <c r="F154" s="459"/>
      <c r="G154" s="732">
        <f>G155</f>
        <v>1037182</v>
      </c>
      <c r="H154" s="22"/>
      <c r="I154" s="732">
        <f>I155</f>
        <v>1012337</v>
      </c>
    </row>
    <row r="155" spans="1:9" s="27" customFormat="1" ht="36.75" customHeight="1">
      <c r="A155" s="729" t="s">
        <v>494</v>
      </c>
      <c r="B155" s="459" t="s">
        <v>184</v>
      </c>
      <c r="C155" s="730" t="s">
        <v>150</v>
      </c>
      <c r="D155" s="583" t="s">
        <v>203</v>
      </c>
      <c r="E155" s="584" t="s">
        <v>469</v>
      </c>
      <c r="F155" s="731"/>
      <c r="G155" s="732">
        <f>G156+G158+G159</f>
        <v>1037182</v>
      </c>
      <c r="H155" s="22"/>
      <c r="I155" s="732">
        <f>I156+I158+I159</f>
        <v>1012337</v>
      </c>
    </row>
    <row r="156" spans="1:9" s="27" customFormat="1" ht="55.5" customHeight="1">
      <c r="A156" s="728" t="s">
        <v>1034</v>
      </c>
      <c r="B156" s="459" t="s">
        <v>184</v>
      </c>
      <c r="C156" s="730" t="s">
        <v>150</v>
      </c>
      <c r="D156" s="606" t="s">
        <v>203</v>
      </c>
      <c r="E156" s="687" t="s">
        <v>954</v>
      </c>
      <c r="F156" s="731"/>
      <c r="G156" s="732">
        <f>G157</f>
        <v>1001182</v>
      </c>
      <c r="H156" s="22"/>
      <c r="I156" s="732">
        <f>I157</f>
        <v>974463</v>
      </c>
    </row>
    <row r="157" spans="1:9" s="27" customFormat="1" ht="71.25" customHeight="1">
      <c r="A157" s="137" t="s">
        <v>157</v>
      </c>
      <c r="B157" s="348" t="s">
        <v>184</v>
      </c>
      <c r="C157" s="348" t="s">
        <v>150</v>
      </c>
      <c r="D157" s="446" t="s">
        <v>203</v>
      </c>
      <c r="E157" s="537" t="s">
        <v>941</v>
      </c>
      <c r="F157" s="348" t="s">
        <v>152</v>
      </c>
      <c r="G157" s="701">
        <v>1001182</v>
      </c>
      <c r="H157" s="22"/>
      <c r="I157" s="701">
        <v>974463</v>
      </c>
    </row>
    <row r="158" spans="1:9" s="27" customFormat="1" ht="33" customHeight="1">
      <c r="A158" s="275" t="s">
        <v>804</v>
      </c>
      <c r="B158" s="348" t="s">
        <v>184</v>
      </c>
      <c r="C158" s="348" t="s">
        <v>150</v>
      </c>
      <c r="D158" s="446" t="s">
        <v>203</v>
      </c>
      <c r="E158" s="537" t="s">
        <v>436</v>
      </c>
      <c r="F158" s="348" t="s">
        <v>159</v>
      </c>
      <c r="G158" s="701">
        <v>20000</v>
      </c>
      <c r="H158" s="22"/>
      <c r="I158" s="701">
        <v>21874</v>
      </c>
    </row>
    <row r="159" spans="1:9" s="27" customFormat="1" ht="30" customHeight="1">
      <c r="A159" s="287" t="s">
        <v>160</v>
      </c>
      <c r="B159" s="348" t="s">
        <v>184</v>
      </c>
      <c r="C159" s="348" t="s">
        <v>150</v>
      </c>
      <c r="D159" s="446" t="s">
        <v>203</v>
      </c>
      <c r="E159" s="537" t="s">
        <v>436</v>
      </c>
      <c r="F159" s="348" t="s">
        <v>161</v>
      </c>
      <c r="G159" s="701">
        <v>16000</v>
      </c>
      <c r="H159" s="22"/>
      <c r="I159" s="701">
        <v>16000</v>
      </c>
    </row>
    <row r="160" spans="1:9" s="27" customFormat="1" ht="18.75" customHeight="1" hidden="1">
      <c r="A160" s="269" t="s">
        <v>186</v>
      </c>
      <c r="B160" s="643" t="s">
        <v>438</v>
      </c>
      <c r="C160" s="643"/>
      <c r="D160" s="644"/>
      <c r="E160" s="645"/>
      <c r="F160" s="643"/>
      <c r="G160" s="678">
        <f>+G161</f>
        <v>0</v>
      </c>
      <c r="H160" s="22"/>
      <c r="I160" s="678">
        <f>+I161</f>
        <v>0</v>
      </c>
    </row>
    <row r="161" spans="1:9" s="27" customFormat="1" ht="24" customHeight="1" hidden="1">
      <c r="A161" s="270" t="s">
        <v>187</v>
      </c>
      <c r="B161" s="640" t="s">
        <v>438</v>
      </c>
      <c r="C161" s="640" t="s">
        <v>150</v>
      </c>
      <c r="D161" s="641"/>
      <c r="E161" s="642"/>
      <c r="F161" s="640"/>
      <c r="G161" s="677">
        <f>G162</f>
        <v>0</v>
      </c>
      <c r="H161" s="22"/>
      <c r="I161" s="677">
        <f>I162</f>
        <v>0</v>
      </c>
    </row>
    <row r="162" spans="1:9" s="27" customFormat="1" ht="39.75" customHeight="1" hidden="1">
      <c r="A162" s="828" t="s">
        <v>246</v>
      </c>
      <c r="B162" s="777" t="s">
        <v>438</v>
      </c>
      <c r="C162" s="777" t="s">
        <v>150</v>
      </c>
      <c r="D162" s="791" t="s">
        <v>245</v>
      </c>
      <c r="E162" s="789" t="s">
        <v>464</v>
      </c>
      <c r="F162" s="777"/>
      <c r="G162" s="861">
        <f>G163</f>
        <v>0</v>
      </c>
      <c r="H162" s="22"/>
      <c r="I162" s="861">
        <f>I163</f>
        <v>0</v>
      </c>
    </row>
    <row r="163" spans="1:9" s="27" customFormat="1" ht="30" customHeight="1" hidden="1">
      <c r="A163" s="734" t="s">
        <v>248</v>
      </c>
      <c r="B163" s="459" t="s">
        <v>438</v>
      </c>
      <c r="C163" s="459" t="s">
        <v>150</v>
      </c>
      <c r="D163" s="606" t="s">
        <v>247</v>
      </c>
      <c r="E163" s="607" t="s">
        <v>464</v>
      </c>
      <c r="F163" s="459"/>
      <c r="G163" s="733">
        <f>SUM(G164)</f>
        <v>0</v>
      </c>
      <c r="H163" s="22"/>
      <c r="I163" s="733">
        <f>SUM(I164)</f>
        <v>0</v>
      </c>
    </row>
    <row r="164" spans="1:9" s="27" customFormat="1" ht="54" customHeight="1" hidden="1">
      <c r="A164" s="691" t="s">
        <v>496</v>
      </c>
      <c r="B164" s="459" t="s">
        <v>438</v>
      </c>
      <c r="C164" s="459" t="s">
        <v>150</v>
      </c>
      <c r="D164" s="583" t="s">
        <v>495</v>
      </c>
      <c r="E164" s="584" t="s">
        <v>469</v>
      </c>
      <c r="F164" s="459"/>
      <c r="G164" s="732">
        <f>G165</f>
        <v>0</v>
      </c>
      <c r="H164" s="22"/>
      <c r="I164" s="732">
        <f>I165</f>
        <v>0</v>
      </c>
    </row>
    <row r="165" spans="1:9" s="27" customFormat="1" ht="36" customHeight="1" hidden="1">
      <c r="A165" s="734" t="s">
        <v>188</v>
      </c>
      <c r="B165" s="459" t="s">
        <v>438</v>
      </c>
      <c r="C165" s="459" t="s">
        <v>150</v>
      </c>
      <c r="D165" s="606" t="s">
        <v>247</v>
      </c>
      <c r="E165" s="607" t="s">
        <v>764</v>
      </c>
      <c r="F165" s="459"/>
      <c r="G165" s="732">
        <f>G166</f>
        <v>0</v>
      </c>
      <c r="H165" s="22"/>
      <c r="I165" s="732">
        <f>I166</f>
        <v>0</v>
      </c>
    </row>
    <row r="166" spans="1:9" s="27" customFormat="1" ht="24.75" customHeight="1" hidden="1">
      <c r="A166" s="137" t="s">
        <v>189</v>
      </c>
      <c r="B166" s="459" t="s">
        <v>438</v>
      </c>
      <c r="C166" s="459" t="s">
        <v>150</v>
      </c>
      <c r="D166" s="606" t="s">
        <v>247</v>
      </c>
      <c r="E166" s="607" t="s">
        <v>764</v>
      </c>
      <c r="F166" s="459" t="s">
        <v>190</v>
      </c>
      <c r="G166" s="1091"/>
      <c r="H166" s="260"/>
      <c r="I166" s="1091"/>
    </row>
    <row r="167" spans="1:9" s="27" customFormat="1" ht="34.5" customHeight="1">
      <c r="A167" s="1417" t="s">
        <v>876</v>
      </c>
      <c r="B167" s="1418"/>
      <c r="C167" s="1418"/>
      <c r="D167" s="1418"/>
      <c r="E167" s="1419"/>
      <c r="F167" s="348"/>
      <c r="G167" s="1095"/>
      <c r="H167" s="22"/>
      <c r="I167" s="678">
        <v>51959</v>
      </c>
    </row>
    <row r="168" spans="1:37" s="264" customFormat="1" ht="35.25" customHeight="1" hidden="1">
      <c r="A168" s="301" t="s">
        <v>207</v>
      </c>
      <c r="B168" s="539" t="s">
        <v>184</v>
      </c>
      <c r="C168" s="540" t="s">
        <v>150</v>
      </c>
      <c r="D168" s="541" t="s">
        <v>203</v>
      </c>
      <c r="E168" s="542" t="s">
        <v>206</v>
      </c>
      <c r="F168" s="543"/>
      <c r="G168" s="544">
        <f>+G169</f>
        <v>0</v>
      </c>
      <c r="H168" s="262"/>
      <c r="I168" s="263"/>
      <c r="J168" s="263"/>
      <c r="K168" s="263"/>
      <c r="L168" s="263"/>
      <c r="M168" s="263"/>
      <c r="N168" s="263"/>
      <c r="O168" s="263"/>
      <c r="P168" s="263"/>
      <c r="Q168" s="263"/>
      <c r="R168" s="263"/>
      <c r="S168" s="263"/>
      <c r="T168" s="263"/>
      <c r="U168" s="263"/>
      <c r="V168" s="263"/>
      <c r="W168" s="263"/>
      <c r="X168" s="263"/>
      <c r="Y168" s="263"/>
      <c r="Z168" s="263"/>
      <c r="AA168" s="263"/>
      <c r="AB168" s="263"/>
      <c r="AC168" s="263"/>
      <c r="AD168" s="263"/>
      <c r="AE168" s="263"/>
      <c r="AF168" s="263"/>
      <c r="AG168" s="263"/>
      <c r="AH168" s="263"/>
      <c r="AI168" s="263"/>
      <c r="AJ168" s="263"/>
      <c r="AK168" s="263"/>
    </row>
    <row r="169" spans="1:37" s="264" customFormat="1" ht="0.75" customHeight="1" hidden="1">
      <c r="A169" s="287" t="s">
        <v>158</v>
      </c>
      <c r="B169" s="546" t="s">
        <v>184</v>
      </c>
      <c r="C169" s="546" t="s">
        <v>150</v>
      </c>
      <c r="D169" s="547" t="s">
        <v>203</v>
      </c>
      <c r="E169" s="548" t="s">
        <v>206</v>
      </c>
      <c r="F169" s="546" t="s">
        <v>159</v>
      </c>
      <c r="G169" s="549">
        <v>0</v>
      </c>
      <c r="H169" s="262"/>
      <c r="I169" s="263"/>
      <c r="J169" s="263"/>
      <c r="K169" s="263"/>
      <c r="L169" s="263"/>
      <c r="M169" s="263"/>
      <c r="N169" s="263"/>
      <c r="O169" s="263"/>
      <c r="P169" s="263"/>
      <c r="Q169" s="263"/>
      <c r="R169" s="263"/>
      <c r="S169" s="263"/>
      <c r="T169" s="263"/>
      <c r="U169" s="263"/>
      <c r="V169" s="263"/>
      <c r="W169" s="263"/>
      <c r="X169" s="263"/>
      <c r="Y169" s="263"/>
      <c r="Z169" s="263"/>
      <c r="AA169" s="263"/>
      <c r="AB169" s="263"/>
      <c r="AC169" s="263"/>
      <c r="AD169" s="263"/>
      <c r="AE169" s="263"/>
      <c r="AF169" s="263"/>
      <c r="AG169" s="263"/>
      <c r="AH169" s="263"/>
      <c r="AI169" s="263"/>
      <c r="AJ169" s="263"/>
      <c r="AK169" s="263"/>
    </row>
    <row r="170" spans="1:8" s="27" customFormat="1" ht="33" customHeight="1" hidden="1">
      <c r="A170" s="269" t="s">
        <v>186</v>
      </c>
      <c r="B170" s="312">
        <v>10</v>
      </c>
      <c r="C170" s="312"/>
      <c r="D170" s="487"/>
      <c r="E170" s="488"/>
      <c r="F170" s="313"/>
      <c r="G170" s="318">
        <f>+G171</f>
        <v>0</v>
      </c>
      <c r="H170" s="22"/>
    </row>
    <row r="171" spans="1:8" s="27" customFormat="1" ht="36.75" customHeight="1" hidden="1">
      <c r="A171" s="270" t="s">
        <v>187</v>
      </c>
      <c r="B171" s="439">
        <v>10</v>
      </c>
      <c r="C171" s="440" t="s">
        <v>150</v>
      </c>
      <c r="D171" s="381"/>
      <c r="E171" s="382"/>
      <c r="F171" s="440"/>
      <c r="G171" s="325">
        <f>G172</f>
        <v>0</v>
      </c>
      <c r="H171" s="22"/>
    </row>
    <row r="172" spans="1:8" s="27" customFormat="1" ht="34.5" customHeight="1" hidden="1">
      <c r="A172" s="302" t="s">
        <v>369</v>
      </c>
      <c r="B172" s="551">
        <v>10</v>
      </c>
      <c r="C172" s="552" t="s">
        <v>150</v>
      </c>
      <c r="D172" s="410" t="s">
        <v>210</v>
      </c>
      <c r="E172" s="411" t="s">
        <v>202</v>
      </c>
      <c r="F172" s="371"/>
      <c r="G172" s="372">
        <f>G173</f>
        <v>0</v>
      </c>
      <c r="H172" s="22"/>
    </row>
    <row r="173" spans="1:8" s="27" customFormat="1" ht="27" customHeight="1" hidden="1">
      <c r="A173" s="303" t="s">
        <v>355</v>
      </c>
      <c r="B173" s="391">
        <v>10</v>
      </c>
      <c r="C173" s="555" t="s">
        <v>150</v>
      </c>
      <c r="D173" s="533" t="s">
        <v>211</v>
      </c>
      <c r="E173" s="534" t="s">
        <v>202</v>
      </c>
      <c r="F173" s="556"/>
      <c r="G173" s="394">
        <f>G174</f>
        <v>0</v>
      </c>
      <c r="H173" s="22"/>
    </row>
    <row r="174" spans="1:8" s="27" customFormat="1" ht="37.5" customHeight="1" hidden="1">
      <c r="A174" s="290" t="s">
        <v>188</v>
      </c>
      <c r="B174" s="557">
        <v>10</v>
      </c>
      <c r="C174" s="558" t="s">
        <v>150</v>
      </c>
      <c r="D174" s="559" t="s">
        <v>211</v>
      </c>
      <c r="E174" s="419" t="s">
        <v>212</v>
      </c>
      <c r="F174" s="400"/>
      <c r="G174" s="401">
        <f>G167</f>
        <v>0</v>
      </c>
      <c r="H174" s="22"/>
    </row>
    <row r="175" spans="1:8" s="27" customFormat="1" ht="31.5" customHeight="1" hidden="1">
      <c r="A175" s="137" t="s">
        <v>189</v>
      </c>
      <c r="B175" s="579">
        <v>10</v>
      </c>
      <c r="C175" s="406" t="s">
        <v>150</v>
      </c>
      <c r="D175" s="561" t="s">
        <v>211</v>
      </c>
      <c r="E175" s="405" t="s">
        <v>212</v>
      </c>
      <c r="F175" s="562" t="s">
        <v>190</v>
      </c>
      <c r="G175" s="448"/>
      <c r="H175" s="22"/>
    </row>
    <row r="176" spans="1:37" s="38" customFormat="1" ht="27" customHeight="1" hidden="1">
      <c r="A176" s="304" t="s">
        <v>194</v>
      </c>
      <c r="B176" s="563">
        <v>11</v>
      </c>
      <c r="C176" s="509"/>
      <c r="D176" s="564"/>
      <c r="E176" s="565"/>
      <c r="F176" s="512"/>
      <c r="G176" s="513">
        <f>+G177</f>
        <v>0</v>
      </c>
      <c r="H176" s="29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</row>
    <row r="177" spans="1:37" s="38" customFormat="1" ht="35.25" customHeight="1" hidden="1">
      <c r="A177" s="292" t="s">
        <v>195</v>
      </c>
      <c r="B177" s="465">
        <v>11</v>
      </c>
      <c r="C177" s="467" t="s">
        <v>151</v>
      </c>
      <c r="D177" s="566"/>
      <c r="E177" s="567"/>
      <c r="F177" s="517"/>
      <c r="G177" s="471">
        <f>+G178</f>
        <v>0</v>
      </c>
      <c r="H177" s="29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</row>
    <row r="178" spans="1:37" s="56" customFormat="1" ht="42.75" customHeight="1" hidden="1">
      <c r="A178" s="299" t="s">
        <v>380</v>
      </c>
      <c r="B178" s="453" t="s">
        <v>196</v>
      </c>
      <c r="C178" s="519" t="s">
        <v>151</v>
      </c>
      <c r="D178" s="568" t="s">
        <v>221</v>
      </c>
      <c r="E178" s="355" t="s">
        <v>202</v>
      </c>
      <c r="F178" s="520"/>
      <c r="G178" s="454">
        <f>+G179</f>
        <v>0</v>
      </c>
      <c r="H178" s="63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</row>
    <row r="179" spans="1:37" s="38" customFormat="1" ht="30" customHeight="1" hidden="1">
      <c r="A179" s="281" t="s">
        <v>383</v>
      </c>
      <c r="B179" s="455" t="s">
        <v>196</v>
      </c>
      <c r="C179" s="522" t="s">
        <v>151</v>
      </c>
      <c r="D179" s="523" t="s">
        <v>197</v>
      </c>
      <c r="E179" s="337" t="s">
        <v>202</v>
      </c>
      <c r="F179" s="524"/>
      <c r="G179" s="456">
        <f>+G180</f>
        <v>0</v>
      </c>
      <c r="H179" s="29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</row>
    <row r="180" spans="1:37" s="38" customFormat="1" ht="33.75" customHeight="1" hidden="1">
      <c r="A180" s="286" t="s">
        <v>356</v>
      </c>
      <c r="B180" s="417" t="s">
        <v>196</v>
      </c>
      <c r="C180" s="526" t="s">
        <v>151</v>
      </c>
      <c r="D180" s="527" t="s">
        <v>197</v>
      </c>
      <c r="E180" s="344" t="s">
        <v>224</v>
      </c>
      <c r="F180" s="430"/>
      <c r="G180" s="420">
        <f>+G181</f>
        <v>0</v>
      </c>
      <c r="H180" s="29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</row>
    <row r="181" spans="1:37" s="38" customFormat="1" ht="18.75" customHeight="1" hidden="1">
      <c r="A181" s="287" t="s">
        <v>158</v>
      </c>
      <c r="B181" s="422" t="s">
        <v>196</v>
      </c>
      <c r="C181" s="569" t="s">
        <v>151</v>
      </c>
      <c r="D181" s="529" t="s">
        <v>197</v>
      </c>
      <c r="E181" s="351" t="s">
        <v>224</v>
      </c>
      <c r="F181" s="432" t="s">
        <v>159</v>
      </c>
      <c r="G181" s="425">
        <v>0</v>
      </c>
      <c r="H181" s="29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</row>
    <row r="182" spans="1:37" s="38" customFormat="1" ht="18.75">
      <c r="A182" s="6"/>
      <c r="B182" s="7"/>
      <c r="C182" s="57"/>
      <c r="D182" s="58"/>
      <c r="E182" s="59"/>
      <c r="F182" s="7"/>
      <c r="G182" s="60"/>
      <c r="H182" s="29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</row>
    <row r="183" spans="1:37" s="38" customFormat="1" ht="18.75">
      <c r="A183" s="6"/>
      <c r="B183" s="7"/>
      <c r="C183" s="57"/>
      <c r="D183" s="58"/>
      <c r="E183" s="59"/>
      <c r="F183" s="7"/>
      <c r="G183" s="60"/>
      <c r="H183" s="29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</row>
    <row r="184" spans="1:37" s="38" customFormat="1" ht="18.75">
      <c r="A184" s="6"/>
      <c r="B184" s="7"/>
      <c r="C184" s="57"/>
      <c r="D184" s="58"/>
      <c r="E184" s="59"/>
      <c r="F184" s="7"/>
      <c r="G184" s="60"/>
      <c r="H184" s="29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</row>
    <row r="185" spans="1:37" s="38" customFormat="1" ht="18.75">
      <c r="A185" s="6"/>
      <c r="B185" s="7"/>
      <c r="C185" s="57"/>
      <c r="D185" s="58"/>
      <c r="E185" s="59"/>
      <c r="F185" s="7"/>
      <c r="G185" s="60"/>
      <c r="H185" s="29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</row>
    <row r="186" spans="1:37" s="38" customFormat="1" ht="18.75">
      <c r="A186" s="6"/>
      <c r="B186" s="7"/>
      <c r="C186" s="57"/>
      <c r="D186" s="58"/>
      <c r="E186" s="59"/>
      <c r="F186" s="7"/>
      <c r="G186" s="60"/>
      <c r="H186" s="29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</row>
    <row r="187" spans="1:37" s="38" customFormat="1" ht="18.75">
      <c r="A187" s="6"/>
      <c r="B187" s="7"/>
      <c r="C187" s="57"/>
      <c r="D187" s="58"/>
      <c r="E187" s="59"/>
      <c r="F187" s="7"/>
      <c r="G187" s="60"/>
      <c r="H187" s="29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</row>
    <row r="188" spans="1:37" s="38" customFormat="1" ht="18.75">
      <c r="A188" s="6"/>
      <c r="B188" s="7"/>
      <c r="C188" s="57"/>
      <c r="D188" s="58"/>
      <c r="E188" s="59"/>
      <c r="F188" s="7"/>
      <c r="G188" s="60"/>
      <c r="H188" s="29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</row>
    <row r="189" spans="1:37" s="38" customFormat="1" ht="18.75">
      <c r="A189" s="6"/>
      <c r="B189" s="7"/>
      <c r="C189" s="57"/>
      <c r="D189" s="58"/>
      <c r="E189" s="59"/>
      <c r="F189" s="7"/>
      <c r="G189" s="60"/>
      <c r="H189" s="29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</row>
    <row r="190" spans="1:37" s="38" customFormat="1" ht="27.75" customHeight="1">
      <c r="A190" s="6"/>
      <c r="B190" s="7"/>
      <c r="C190" s="57"/>
      <c r="D190" s="58"/>
      <c r="E190" s="59"/>
      <c r="F190" s="7"/>
      <c r="G190" s="60"/>
      <c r="H190" s="29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</row>
    <row r="191" spans="1:37" s="38" customFormat="1" ht="18.75">
      <c r="A191" s="6"/>
      <c r="B191" s="7"/>
      <c r="C191" s="57"/>
      <c r="D191" s="58"/>
      <c r="E191" s="59"/>
      <c r="F191" s="7"/>
      <c r="G191" s="60"/>
      <c r="H191" s="29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</row>
    <row r="192" spans="1:37" s="38" customFormat="1" ht="18.75">
      <c r="A192" s="6"/>
      <c r="B192" s="7"/>
      <c r="C192" s="57"/>
      <c r="D192" s="58"/>
      <c r="E192" s="59"/>
      <c r="F192" s="7"/>
      <c r="G192" s="60"/>
      <c r="H192" s="29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</row>
    <row r="193" spans="1:37" s="38" customFormat="1" ht="18.75">
      <c r="A193" s="6"/>
      <c r="B193" s="7"/>
      <c r="C193" s="57"/>
      <c r="D193" s="58"/>
      <c r="E193" s="59"/>
      <c r="F193" s="7"/>
      <c r="G193" s="60"/>
      <c r="H193" s="29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</row>
    <row r="194" spans="1:37" s="38" customFormat="1" ht="18.75">
      <c r="A194" s="6"/>
      <c r="B194" s="7"/>
      <c r="C194" s="57"/>
      <c r="D194" s="58"/>
      <c r="E194" s="59"/>
      <c r="F194" s="7"/>
      <c r="G194" s="60"/>
      <c r="H194" s="29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</row>
    <row r="195" spans="1:37" s="38" customFormat="1" ht="18.75">
      <c r="A195" s="6"/>
      <c r="B195" s="7"/>
      <c r="C195" s="57"/>
      <c r="D195" s="58"/>
      <c r="E195" s="59"/>
      <c r="F195" s="7"/>
      <c r="G195" s="60"/>
      <c r="H195" s="29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</row>
    <row r="196" spans="1:37" s="38" customFormat="1" ht="18.75">
      <c r="A196" s="6"/>
      <c r="B196" s="7"/>
      <c r="C196" s="57"/>
      <c r="D196" s="58"/>
      <c r="E196" s="59"/>
      <c r="F196" s="7"/>
      <c r="G196" s="60"/>
      <c r="H196" s="29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</row>
    <row r="197" spans="1:37" s="38" customFormat="1" ht="18.75">
      <c r="A197" s="6"/>
      <c r="B197" s="7"/>
      <c r="C197" s="57"/>
      <c r="D197" s="58"/>
      <c r="E197" s="59"/>
      <c r="F197" s="7"/>
      <c r="G197" s="60"/>
      <c r="H197" s="29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</row>
    <row r="198" spans="1:37" s="38" customFormat="1" ht="18.75">
      <c r="A198" s="6"/>
      <c r="B198" s="7"/>
      <c r="C198" s="57"/>
      <c r="D198" s="58"/>
      <c r="E198" s="59"/>
      <c r="F198" s="7"/>
      <c r="G198" s="60"/>
      <c r="H198" s="29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</row>
    <row r="199" spans="1:37" s="38" customFormat="1" ht="18.75">
      <c r="A199" s="6"/>
      <c r="B199" s="7"/>
      <c r="C199" s="57"/>
      <c r="D199" s="58"/>
      <c r="E199" s="59"/>
      <c r="F199" s="7"/>
      <c r="G199" s="60"/>
      <c r="H199" s="29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</row>
    <row r="200" spans="1:37" s="38" customFormat="1" ht="18.75">
      <c r="A200" s="6"/>
      <c r="B200" s="7"/>
      <c r="C200" s="57"/>
      <c r="D200" s="58"/>
      <c r="E200" s="59"/>
      <c r="F200" s="7"/>
      <c r="G200" s="60"/>
      <c r="H200" s="29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</row>
    <row r="201" spans="1:37" s="38" customFormat="1" ht="18.75">
      <c r="A201" s="6"/>
      <c r="B201" s="7"/>
      <c r="C201" s="57"/>
      <c r="D201" s="58"/>
      <c r="E201" s="59"/>
      <c r="F201" s="7"/>
      <c r="G201" s="60"/>
      <c r="H201" s="29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</row>
    <row r="202" spans="1:37" s="38" customFormat="1" ht="18.75">
      <c r="A202" s="6"/>
      <c r="B202" s="7"/>
      <c r="C202" s="57"/>
      <c r="D202" s="58"/>
      <c r="E202" s="59"/>
      <c r="F202" s="7"/>
      <c r="G202" s="60"/>
      <c r="H202" s="29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</row>
    <row r="203" spans="1:37" s="38" customFormat="1" ht="18.75">
      <c r="A203" s="6"/>
      <c r="B203" s="7"/>
      <c r="C203" s="57"/>
      <c r="D203" s="58"/>
      <c r="E203" s="59"/>
      <c r="F203" s="7"/>
      <c r="G203" s="60"/>
      <c r="H203" s="29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</row>
    <row r="204" spans="1:37" s="38" customFormat="1" ht="18.75">
      <c r="A204" s="6"/>
      <c r="B204" s="7"/>
      <c r="C204" s="57"/>
      <c r="D204" s="58"/>
      <c r="E204" s="59"/>
      <c r="F204" s="7"/>
      <c r="G204" s="60"/>
      <c r="H204" s="29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</row>
    <row r="205" spans="1:37" s="38" customFormat="1" ht="18.75">
      <c r="A205" s="6"/>
      <c r="B205" s="7"/>
      <c r="C205" s="57"/>
      <c r="D205" s="58"/>
      <c r="E205" s="59"/>
      <c r="F205" s="7"/>
      <c r="G205" s="60"/>
      <c r="H205" s="29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</row>
    <row r="206" spans="1:37" s="38" customFormat="1" ht="18.75">
      <c r="A206" s="6"/>
      <c r="B206" s="7"/>
      <c r="C206" s="57"/>
      <c r="D206" s="58"/>
      <c r="E206" s="59"/>
      <c r="F206" s="7"/>
      <c r="G206" s="60"/>
      <c r="H206" s="29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</row>
    <row r="207" spans="1:37" s="38" customFormat="1" ht="18.75">
      <c r="A207" s="6"/>
      <c r="B207" s="7"/>
      <c r="C207" s="57"/>
      <c r="D207" s="58"/>
      <c r="E207" s="59"/>
      <c r="F207" s="7"/>
      <c r="G207" s="60"/>
      <c r="H207" s="29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</row>
    <row r="208" spans="1:37" s="38" customFormat="1" ht="18.75">
      <c r="A208" s="6"/>
      <c r="B208" s="7"/>
      <c r="C208" s="57"/>
      <c r="D208" s="58"/>
      <c r="E208" s="59"/>
      <c r="F208" s="7"/>
      <c r="G208" s="60"/>
      <c r="H208" s="29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</row>
    <row r="209" spans="1:37" s="38" customFormat="1" ht="18.75">
      <c r="A209" s="6"/>
      <c r="B209" s="7"/>
      <c r="C209" s="57"/>
      <c r="D209" s="58"/>
      <c r="E209" s="59"/>
      <c r="F209" s="7"/>
      <c r="G209" s="60"/>
      <c r="H209" s="29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</row>
    <row r="210" spans="1:37" s="38" customFormat="1" ht="18.75">
      <c r="A210" s="6"/>
      <c r="B210" s="7"/>
      <c r="C210" s="57"/>
      <c r="D210" s="58"/>
      <c r="E210" s="59"/>
      <c r="F210" s="7"/>
      <c r="G210" s="60"/>
      <c r="H210" s="29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</row>
    <row r="211" spans="1:37" s="38" customFormat="1" ht="18.75">
      <c r="A211" s="6"/>
      <c r="B211" s="7"/>
      <c r="C211" s="57"/>
      <c r="D211" s="58"/>
      <c r="E211" s="59"/>
      <c r="F211" s="7"/>
      <c r="G211" s="60"/>
      <c r="H211" s="29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</row>
    <row r="212" spans="1:37" s="38" customFormat="1" ht="18.75">
      <c r="A212" s="6"/>
      <c r="B212" s="7"/>
      <c r="C212" s="57"/>
      <c r="D212" s="58"/>
      <c r="E212" s="59"/>
      <c r="F212" s="7"/>
      <c r="G212" s="60"/>
      <c r="H212" s="29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</row>
    <row r="213" spans="1:37" s="38" customFormat="1" ht="18.75">
      <c r="A213" s="6"/>
      <c r="B213" s="7"/>
      <c r="C213" s="57"/>
      <c r="D213" s="58"/>
      <c r="E213" s="59"/>
      <c r="F213" s="7"/>
      <c r="G213" s="60"/>
      <c r="H213" s="29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</row>
    <row r="214" spans="1:37" s="38" customFormat="1" ht="18.75">
      <c r="A214" s="6"/>
      <c r="B214" s="7"/>
      <c r="C214" s="57"/>
      <c r="D214" s="58"/>
      <c r="E214" s="59"/>
      <c r="F214" s="7"/>
      <c r="G214" s="60"/>
      <c r="H214" s="29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</row>
    <row r="215" spans="1:37" s="38" customFormat="1" ht="18.75">
      <c r="A215" s="6"/>
      <c r="B215" s="7"/>
      <c r="C215" s="57"/>
      <c r="D215" s="58"/>
      <c r="E215" s="59"/>
      <c r="F215" s="7"/>
      <c r="G215" s="60"/>
      <c r="H215" s="29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</row>
    <row r="216" spans="1:37" s="38" customFormat="1" ht="18.75">
      <c r="A216" s="6"/>
      <c r="B216" s="7"/>
      <c r="C216" s="57"/>
      <c r="D216" s="58"/>
      <c r="E216" s="59"/>
      <c r="F216" s="7"/>
      <c r="G216" s="60"/>
      <c r="H216" s="29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</row>
    <row r="217" spans="1:37" s="38" customFormat="1" ht="18.75">
      <c r="A217" s="6"/>
      <c r="B217" s="7"/>
      <c r="C217" s="57"/>
      <c r="D217" s="58"/>
      <c r="E217" s="59"/>
      <c r="F217" s="7"/>
      <c r="G217" s="60"/>
      <c r="H217" s="29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</row>
    <row r="218" spans="1:37" s="38" customFormat="1" ht="18.75">
      <c r="A218" s="6"/>
      <c r="B218" s="7"/>
      <c r="C218" s="57"/>
      <c r="D218" s="58"/>
      <c r="E218" s="59"/>
      <c r="F218" s="7"/>
      <c r="G218" s="60"/>
      <c r="H218" s="29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</row>
    <row r="301" ht="18.75"/>
    <row r="302" ht="18.75"/>
    <row r="303" ht="18.75"/>
    <row r="304" ht="18.75"/>
    <row r="305" ht="18.75"/>
    <row r="306" ht="18.75"/>
    <row r="307" ht="18.75"/>
    <row r="308" ht="18.75"/>
    <row r="309" ht="18.75"/>
    <row r="310" ht="18.75"/>
    <row r="311" ht="18.75"/>
    <row r="312" ht="18.75"/>
    <row r="313" ht="18.75"/>
    <row r="314" ht="18.75"/>
    <row r="315" ht="18.75"/>
    <row r="316" ht="18.75"/>
    <row r="317" ht="18.75"/>
    <row r="318" ht="18.75"/>
  </sheetData>
  <sheetProtection/>
  <mergeCells count="9">
    <mergeCell ref="A6:I6"/>
    <mergeCell ref="A7:I7"/>
    <mergeCell ref="A167:E167"/>
    <mergeCell ref="A8:G8"/>
    <mergeCell ref="A1:I1"/>
    <mergeCell ref="A2:I2"/>
    <mergeCell ref="A3:I3"/>
    <mergeCell ref="A4:I4"/>
    <mergeCell ref="A5:I5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57" r:id="rId3"/>
  <colBreaks count="1" manualBreakCount="1">
    <brk id="11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02"/>
  <sheetViews>
    <sheetView view="pageBreakPreview" zoomScaleNormal="70" zoomScaleSheetLayoutView="100" zoomScalePageLayoutView="0" workbookViewId="0" topLeftCell="A7">
      <selection activeCell="G165" sqref="G165"/>
    </sheetView>
  </sheetViews>
  <sheetFormatPr defaultColWidth="9.140625" defaultRowHeight="15"/>
  <cols>
    <col min="1" max="1" width="64.00390625" style="6" customWidth="1"/>
    <col min="2" max="2" width="4.8515625" style="6" customWidth="1"/>
    <col min="3" max="3" width="4.00390625" style="6" customWidth="1"/>
    <col min="4" max="4" width="4.8515625" style="10" customWidth="1"/>
    <col min="5" max="5" width="7.28125" style="11" customWidth="1"/>
    <col min="6" max="6" width="10.140625" style="4" customWidth="1"/>
    <col min="7" max="7" width="6.7109375" style="5" customWidth="1"/>
    <col min="8" max="8" width="14.28125" style="10" customWidth="1"/>
    <col min="9" max="9" width="0.13671875" style="12" hidden="1" customWidth="1"/>
    <col min="10" max="10" width="13.57421875" style="61" customWidth="1"/>
    <col min="11" max="11" width="17.421875" style="1" customWidth="1"/>
    <col min="12" max="39" width="9.140625" style="1" customWidth="1"/>
  </cols>
  <sheetData>
    <row r="1" spans="1:9" s="64" customFormat="1" ht="15.75" customHeight="1">
      <c r="A1" s="1386" t="s">
        <v>939</v>
      </c>
      <c r="B1" s="1386"/>
      <c r="C1" s="1386"/>
      <c r="D1" s="1386"/>
      <c r="E1" s="1386"/>
      <c r="F1" s="1386"/>
      <c r="G1" s="1386"/>
      <c r="H1" s="1386"/>
      <c r="I1" s="1386"/>
    </row>
    <row r="2" spans="1:9" s="64" customFormat="1" ht="15.75" customHeight="1">
      <c r="A2" s="1386" t="str">
        <f>1!A2</f>
        <v>к решению Собрания депутатов Возовского сельсовета</v>
      </c>
      <c r="B2" s="1386"/>
      <c r="C2" s="1386"/>
      <c r="D2" s="1386"/>
      <c r="E2" s="1386"/>
      <c r="F2" s="1386"/>
      <c r="G2" s="1386"/>
      <c r="H2" s="1386"/>
      <c r="I2" s="1386"/>
    </row>
    <row r="3" spans="1:9" s="64" customFormat="1" ht="15.75" customHeight="1">
      <c r="A3" s="1386" t="str">
        <f>1!A3</f>
        <v>Поныровского района  Курской области от  13  декабря 2017г. № 101</v>
      </c>
      <c r="B3" s="1386"/>
      <c r="C3" s="1386"/>
      <c r="D3" s="1386"/>
      <c r="E3" s="1386"/>
      <c r="F3" s="1386"/>
      <c r="G3" s="1386"/>
      <c r="H3" s="1386"/>
      <c r="I3" s="1386"/>
    </row>
    <row r="4" spans="1:9" s="65" customFormat="1" ht="16.5" customHeight="1">
      <c r="A4" s="1387" t="str">
        <f>1!A4</f>
        <v>"О бюджете Возовского сельсовета Поныровского района</v>
      </c>
      <c r="B4" s="1387"/>
      <c r="C4" s="1387"/>
      <c r="D4" s="1387"/>
      <c r="E4" s="1387"/>
      <c r="F4" s="1387"/>
      <c r="G4" s="1387"/>
      <c r="H4" s="1387"/>
      <c r="I4" s="1387"/>
    </row>
    <row r="5" spans="1:9" s="65" customFormat="1" ht="16.5" customHeight="1">
      <c r="A5" s="1387" t="str">
        <f>1!A5</f>
        <v>Курской области на 2018 год  и на плановый период 2019 и 2020 годов"</v>
      </c>
      <c r="B5" s="1387"/>
      <c r="C5" s="1387"/>
      <c r="D5" s="1387"/>
      <c r="E5" s="1387"/>
      <c r="F5" s="1387"/>
      <c r="G5" s="1387"/>
      <c r="H5" s="1387"/>
      <c r="I5" s="1387"/>
    </row>
    <row r="6" spans="1:9" s="65" customFormat="1" ht="16.5" customHeight="1">
      <c r="A6" s="1410" t="s">
        <v>1035</v>
      </c>
      <c r="B6" s="1410"/>
      <c r="C6" s="1410"/>
      <c r="D6" s="1410"/>
      <c r="E6" s="1410"/>
      <c r="F6" s="1410"/>
      <c r="G6" s="1411"/>
      <c r="H6" s="1383"/>
      <c r="I6" s="1383"/>
    </row>
    <row r="7" spans="1:9" s="65" customFormat="1" ht="27.75" customHeight="1">
      <c r="A7" s="1410" t="s">
        <v>1077</v>
      </c>
      <c r="B7" s="1410"/>
      <c r="C7" s="1410"/>
      <c r="D7" s="1410"/>
      <c r="E7" s="1410"/>
      <c r="F7" s="1410"/>
      <c r="G7" s="1410"/>
      <c r="H7" s="1424"/>
      <c r="I7" s="1424"/>
    </row>
    <row r="8" spans="1:9" s="65" customFormat="1" ht="51.75" customHeight="1">
      <c r="A8" s="1416" t="s">
        <v>940</v>
      </c>
      <c r="B8" s="1416"/>
      <c r="C8" s="1416"/>
      <c r="D8" s="1416"/>
      <c r="E8" s="1416"/>
      <c r="F8" s="1416"/>
      <c r="G8" s="1416"/>
      <c r="H8" s="1416"/>
      <c r="I8" s="1416"/>
    </row>
    <row r="9" spans="1:8" s="2" customFormat="1" ht="18">
      <c r="A9" s="69"/>
      <c r="B9" s="69"/>
      <c r="C9" s="70"/>
      <c r="D9" s="70"/>
      <c r="E9" s="70"/>
      <c r="F9" s="70"/>
      <c r="G9" s="71"/>
      <c r="H9" s="646" t="s">
        <v>459</v>
      </c>
    </row>
    <row r="10" spans="1:39" s="20" customFormat="1" ht="54" customHeight="1">
      <c r="A10" s="8" t="s">
        <v>200</v>
      </c>
      <c r="B10" s="265"/>
      <c r="C10" s="9" t="s">
        <v>144</v>
      </c>
      <c r="D10" s="14" t="s">
        <v>145</v>
      </c>
      <c r="E10" s="15"/>
      <c r="F10" s="763" t="s">
        <v>199</v>
      </c>
      <c r="G10" s="17" t="s">
        <v>146</v>
      </c>
      <c r="H10" s="18" t="s">
        <v>147</v>
      </c>
      <c r="I10" s="68"/>
      <c r="J10" s="61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1:39" s="38" customFormat="1" ht="18.75">
      <c r="A11" s="30" t="s">
        <v>153</v>
      </c>
      <c r="B11" s="30"/>
      <c r="C11" s="31"/>
      <c r="D11" s="32"/>
      <c r="E11" s="33"/>
      <c r="F11" s="34"/>
      <c r="G11" s="35"/>
      <c r="H11" s="1282">
        <f>H12+H65+H95+H72+H146+H160</f>
        <v>11357633.62</v>
      </c>
      <c r="I11" s="29"/>
      <c r="J11" s="68"/>
      <c r="K11" s="6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</row>
    <row r="12" spans="1:39" s="38" customFormat="1" ht="31.5">
      <c r="A12" s="580" t="s">
        <v>154</v>
      </c>
      <c r="B12" s="1198" t="s">
        <v>149</v>
      </c>
      <c r="C12" s="313" t="s">
        <v>150</v>
      </c>
      <c r="D12" s="314"/>
      <c r="E12" s="315"/>
      <c r="F12" s="316"/>
      <c r="G12" s="317"/>
      <c r="H12" s="1283">
        <f>H13+H18+H34</f>
        <v>3877284.17</v>
      </c>
      <c r="I12" s="29"/>
      <c r="J12" s="68"/>
      <c r="K12" s="6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</row>
    <row r="13" spans="1:39" s="38" customFormat="1" ht="47.25">
      <c r="A13" s="270" t="s">
        <v>155</v>
      </c>
      <c r="B13" s="1201" t="s">
        <v>149</v>
      </c>
      <c r="C13" s="320" t="s">
        <v>150</v>
      </c>
      <c r="D13" s="321" t="s">
        <v>151</v>
      </c>
      <c r="E13" s="1200"/>
      <c r="F13" s="323"/>
      <c r="G13" s="324"/>
      <c r="H13" s="1284">
        <f>+H14</f>
        <v>483896</v>
      </c>
      <c r="I13" s="25"/>
      <c r="J13" s="2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</row>
    <row r="14" spans="1:39" s="38" customFormat="1" ht="31.5">
      <c r="A14" s="740" t="s">
        <v>233</v>
      </c>
      <c r="B14" s="347" t="s">
        <v>149</v>
      </c>
      <c r="C14" s="741" t="s">
        <v>150</v>
      </c>
      <c r="D14" s="742" t="s">
        <v>151</v>
      </c>
      <c r="E14" s="743" t="s">
        <v>232</v>
      </c>
      <c r="F14" s="744" t="s">
        <v>464</v>
      </c>
      <c r="G14" s="745"/>
      <c r="H14" s="1285">
        <f>+H15</f>
        <v>483896</v>
      </c>
      <c r="I14" s="13"/>
      <c r="J14" s="2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</row>
    <row r="15" spans="1:39" s="40" customFormat="1" ht="31.5">
      <c r="A15" s="727" t="s">
        <v>235</v>
      </c>
      <c r="B15" s="347" t="s">
        <v>149</v>
      </c>
      <c r="C15" s="724" t="s">
        <v>150</v>
      </c>
      <c r="D15" s="725" t="s">
        <v>151</v>
      </c>
      <c r="E15" s="360" t="s">
        <v>234</v>
      </c>
      <c r="F15" s="361" t="s">
        <v>464</v>
      </c>
      <c r="G15" s="726"/>
      <c r="H15" s="1286">
        <f>+H16</f>
        <v>483896</v>
      </c>
      <c r="I15" s="13"/>
      <c r="J15" s="25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</row>
    <row r="16" spans="1:39" s="42" customFormat="1" ht="31.5">
      <c r="A16" s="727" t="s">
        <v>209</v>
      </c>
      <c r="B16" s="347" t="s">
        <v>149</v>
      </c>
      <c r="C16" s="724" t="s">
        <v>150</v>
      </c>
      <c r="D16" s="725" t="s">
        <v>151</v>
      </c>
      <c r="E16" s="360" t="s">
        <v>234</v>
      </c>
      <c r="F16" s="361" t="s">
        <v>463</v>
      </c>
      <c r="G16" s="726"/>
      <c r="H16" s="1286">
        <f>+H17</f>
        <v>483896</v>
      </c>
      <c r="I16" s="13"/>
      <c r="J16" s="13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</row>
    <row r="17" spans="1:39" s="42" customFormat="1" ht="78.75">
      <c r="A17" s="135" t="s">
        <v>157</v>
      </c>
      <c r="B17" s="347" t="s">
        <v>149</v>
      </c>
      <c r="C17" s="348" t="s">
        <v>150</v>
      </c>
      <c r="D17" s="349" t="s">
        <v>151</v>
      </c>
      <c r="E17" s="350" t="s">
        <v>234</v>
      </c>
      <c r="F17" s="351" t="s">
        <v>463</v>
      </c>
      <c r="G17" s="352" t="s">
        <v>152</v>
      </c>
      <c r="H17" s="1287">
        <v>483896</v>
      </c>
      <c r="I17" s="13"/>
      <c r="J17" s="13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</row>
    <row r="18" spans="1:39" s="42" customFormat="1" ht="63">
      <c r="A18" s="270" t="s">
        <v>164</v>
      </c>
      <c r="B18" s="1201" t="s">
        <v>149</v>
      </c>
      <c r="C18" s="320" t="s">
        <v>150</v>
      </c>
      <c r="D18" s="320" t="s">
        <v>156</v>
      </c>
      <c r="E18" s="321"/>
      <c r="F18" s="324"/>
      <c r="G18" s="320"/>
      <c r="H18" s="1284">
        <f>SUM(H19,H24)</f>
        <v>1436858.0299999998</v>
      </c>
      <c r="I18" s="13"/>
      <c r="J18" s="13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</row>
    <row r="19" spans="1:39" s="42" customFormat="1" ht="78.75">
      <c r="A19" s="713" t="s">
        <v>450</v>
      </c>
      <c r="B19" s="1202" t="s">
        <v>149</v>
      </c>
      <c r="C19" s="714" t="s">
        <v>150</v>
      </c>
      <c r="D19" s="715" t="s">
        <v>156</v>
      </c>
      <c r="E19" s="716" t="s">
        <v>168</v>
      </c>
      <c r="F19" s="717" t="s">
        <v>464</v>
      </c>
      <c r="G19" s="718"/>
      <c r="H19" s="1288">
        <f>+H20</f>
        <v>312899.64</v>
      </c>
      <c r="I19" s="13"/>
      <c r="J19" s="13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</row>
    <row r="20" spans="1:39" s="42" customFormat="1" ht="84.75" customHeight="1">
      <c r="A20" s="746" t="s">
        <v>451</v>
      </c>
      <c r="B20" s="347" t="s">
        <v>149</v>
      </c>
      <c r="C20" s="724" t="s">
        <v>150</v>
      </c>
      <c r="D20" s="725" t="s">
        <v>156</v>
      </c>
      <c r="E20" s="360" t="s">
        <v>225</v>
      </c>
      <c r="F20" s="361" t="s">
        <v>464</v>
      </c>
      <c r="G20" s="726"/>
      <c r="H20" s="1286">
        <f>SUM(H22)</f>
        <v>312899.64</v>
      </c>
      <c r="I20" s="13"/>
      <c r="J20" s="13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</row>
    <row r="21" spans="1:39" s="42" customFormat="1" ht="63">
      <c r="A21" s="727" t="s">
        <v>507</v>
      </c>
      <c r="B21" s="347" t="s">
        <v>149</v>
      </c>
      <c r="C21" s="724" t="s">
        <v>150</v>
      </c>
      <c r="D21" s="725" t="s">
        <v>156</v>
      </c>
      <c r="E21" s="360" t="s">
        <v>225</v>
      </c>
      <c r="F21" s="361" t="s">
        <v>469</v>
      </c>
      <c r="G21" s="726"/>
      <c r="H21" s="1286">
        <f>SUM(H23)</f>
        <v>312899.64</v>
      </c>
      <c r="I21" s="13"/>
      <c r="J21" s="13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</row>
    <row r="22" spans="1:39" s="42" customFormat="1" ht="34.5" customHeight="1">
      <c r="A22" s="727" t="s">
        <v>227</v>
      </c>
      <c r="B22" s="347" t="s">
        <v>149</v>
      </c>
      <c r="C22" s="724" t="s">
        <v>150</v>
      </c>
      <c r="D22" s="725" t="s">
        <v>156</v>
      </c>
      <c r="E22" s="360" t="s">
        <v>225</v>
      </c>
      <c r="F22" s="361" t="s">
        <v>506</v>
      </c>
      <c r="G22" s="726"/>
      <c r="H22" s="1286">
        <f>SUM(H23)</f>
        <v>312899.64</v>
      </c>
      <c r="I22" s="258"/>
      <c r="J22" s="13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</row>
    <row r="23" spans="1:10" s="259" customFormat="1" ht="31.5">
      <c r="A23" s="783" t="s">
        <v>804</v>
      </c>
      <c r="B23" s="347" t="s">
        <v>149</v>
      </c>
      <c r="C23" s="358" t="s">
        <v>150</v>
      </c>
      <c r="D23" s="1109" t="s">
        <v>156</v>
      </c>
      <c r="E23" s="360" t="s">
        <v>225</v>
      </c>
      <c r="F23" s="361" t="s">
        <v>506</v>
      </c>
      <c r="G23" s="1111" t="s">
        <v>159</v>
      </c>
      <c r="H23" s="1289">
        <v>312899.64</v>
      </c>
      <c r="I23" s="13"/>
      <c r="J23" s="258"/>
    </row>
    <row r="24" spans="1:39" s="42" customFormat="1" ht="31.5">
      <c r="A24" s="740" t="s">
        <v>237</v>
      </c>
      <c r="B24" s="1179"/>
      <c r="C24" s="741" t="s">
        <v>150</v>
      </c>
      <c r="D24" s="742" t="s">
        <v>156</v>
      </c>
      <c r="E24" s="764" t="s">
        <v>236</v>
      </c>
      <c r="F24" s="765" t="s">
        <v>464</v>
      </c>
      <c r="G24" s="745"/>
      <c r="H24" s="1290">
        <f>+H25</f>
        <v>1123958.39</v>
      </c>
      <c r="I24" s="13"/>
      <c r="J24" s="13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</row>
    <row r="25" spans="1:39" s="42" customFormat="1" ht="31.5">
      <c r="A25" s="727" t="s">
        <v>239</v>
      </c>
      <c r="B25" s="347" t="s">
        <v>149</v>
      </c>
      <c r="C25" s="724" t="s">
        <v>150</v>
      </c>
      <c r="D25" s="725" t="s">
        <v>156</v>
      </c>
      <c r="E25" s="360" t="s">
        <v>238</v>
      </c>
      <c r="F25" s="361" t="s">
        <v>464</v>
      </c>
      <c r="G25" s="726"/>
      <c r="H25" s="1290">
        <f>+H26</f>
        <v>1123958.39</v>
      </c>
      <c r="I25" s="13"/>
      <c r="J25" s="13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</row>
    <row r="26" spans="1:10" s="41" customFormat="1" ht="31.5">
      <c r="A26" s="727" t="s">
        <v>209</v>
      </c>
      <c r="B26" s="347" t="s">
        <v>149</v>
      </c>
      <c r="C26" s="724" t="s">
        <v>150</v>
      </c>
      <c r="D26" s="725" t="s">
        <v>156</v>
      </c>
      <c r="E26" s="360" t="s">
        <v>238</v>
      </c>
      <c r="F26" s="361" t="s">
        <v>463</v>
      </c>
      <c r="G26" s="726"/>
      <c r="H26" s="1291">
        <f>SUM(H27:H29)</f>
        <v>1123958.39</v>
      </c>
      <c r="I26" s="13"/>
      <c r="J26" s="13"/>
    </row>
    <row r="27" spans="1:10" s="41" customFormat="1" ht="78.75">
      <c r="A27" s="135" t="s">
        <v>157</v>
      </c>
      <c r="B27" s="347" t="s">
        <v>149</v>
      </c>
      <c r="C27" s="348" t="s">
        <v>150</v>
      </c>
      <c r="D27" s="349" t="s">
        <v>156</v>
      </c>
      <c r="E27" s="350" t="s">
        <v>238</v>
      </c>
      <c r="F27" s="351" t="s">
        <v>463</v>
      </c>
      <c r="G27" s="352" t="s">
        <v>152</v>
      </c>
      <c r="H27" s="1287">
        <v>979983.62</v>
      </c>
      <c r="I27" s="13"/>
      <c r="J27" s="13"/>
    </row>
    <row r="28" spans="1:10" s="41" customFormat="1" ht="15" customHeight="1">
      <c r="A28" s="135" t="s">
        <v>160</v>
      </c>
      <c r="B28" s="347" t="s">
        <v>149</v>
      </c>
      <c r="C28" s="348" t="s">
        <v>150</v>
      </c>
      <c r="D28" s="349" t="s">
        <v>156</v>
      </c>
      <c r="E28" s="350" t="s">
        <v>238</v>
      </c>
      <c r="F28" s="351" t="s">
        <v>463</v>
      </c>
      <c r="G28" s="352" t="s">
        <v>161</v>
      </c>
      <c r="H28" s="1287">
        <v>143974.77</v>
      </c>
      <c r="I28" s="29"/>
      <c r="J28" s="13"/>
    </row>
    <row r="29" spans="1:10" s="37" customFormat="1" ht="19.5" customHeight="1" hidden="1">
      <c r="A29" s="277" t="s">
        <v>162</v>
      </c>
      <c r="B29" s="1181"/>
      <c r="C29" s="320" t="s">
        <v>150</v>
      </c>
      <c r="D29" s="324" t="s">
        <v>163</v>
      </c>
      <c r="E29" s="322"/>
      <c r="F29" s="323"/>
      <c r="G29" s="365"/>
      <c r="H29" s="1284">
        <f>H30</f>
        <v>0</v>
      </c>
      <c r="I29" s="29"/>
      <c r="J29" s="29"/>
    </row>
    <row r="30" spans="1:10" s="37" customFormat="1" ht="31.5" customHeight="1" hidden="1">
      <c r="A30" s="278" t="s">
        <v>246</v>
      </c>
      <c r="B30" s="1182"/>
      <c r="C30" s="531" t="s">
        <v>150</v>
      </c>
      <c r="D30" s="371" t="s">
        <v>163</v>
      </c>
      <c r="E30" s="369" t="s">
        <v>245</v>
      </c>
      <c r="F30" s="370" t="s">
        <v>202</v>
      </c>
      <c r="G30" s="371"/>
      <c r="H30" s="1292">
        <f>H31</f>
        <v>0</v>
      </c>
      <c r="I30" s="13"/>
      <c r="J30" s="29"/>
    </row>
    <row r="31" spans="1:39" s="42" customFormat="1" ht="19.5" customHeight="1" hidden="1">
      <c r="A31" s="272" t="s">
        <v>252</v>
      </c>
      <c r="B31" s="1183"/>
      <c r="C31" s="334" t="s">
        <v>150</v>
      </c>
      <c r="D31" s="335" t="s">
        <v>163</v>
      </c>
      <c r="E31" s="373" t="s">
        <v>251</v>
      </c>
      <c r="F31" s="374" t="s">
        <v>202</v>
      </c>
      <c r="G31" s="338"/>
      <c r="H31" s="1293">
        <f>+H32</f>
        <v>0</v>
      </c>
      <c r="I31" s="13"/>
      <c r="J31" s="13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</row>
    <row r="32" spans="1:39" s="42" customFormat="1" ht="19.5" customHeight="1" hidden="1">
      <c r="A32" s="273" t="s">
        <v>254</v>
      </c>
      <c r="B32" s="1184"/>
      <c r="C32" s="341" t="s">
        <v>150</v>
      </c>
      <c r="D32" s="342" t="s">
        <v>163</v>
      </c>
      <c r="E32" s="375" t="s">
        <v>251</v>
      </c>
      <c r="F32" s="376" t="s">
        <v>253</v>
      </c>
      <c r="G32" s="345"/>
      <c r="H32" s="1294">
        <f>+H33</f>
        <v>0</v>
      </c>
      <c r="I32" s="29"/>
      <c r="J32" s="13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</row>
    <row r="33" spans="1:10" s="37" customFormat="1" ht="39" customHeight="1" hidden="1">
      <c r="A33" s="279" t="s">
        <v>158</v>
      </c>
      <c r="B33" s="1185"/>
      <c r="C33" s="348" t="s">
        <v>150</v>
      </c>
      <c r="D33" s="348" t="s">
        <v>163</v>
      </c>
      <c r="E33" s="378" t="s">
        <v>251</v>
      </c>
      <c r="F33" s="379" t="s">
        <v>253</v>
      </c>
      <c r="G33" s="348" t="s">
        <v>159</v>
      </c>
      <c r="H33" s="1295">
        <v>0</v>
      </c>
      <c r="I33" s="22"/>
      <c r="J33" s="29"/>
    </row>
    <row r="34" spans="1:10" s="27" customFormat="1" ht="37.5" customHeight="1">
      <c r="A34" s="270" t="s">
        <v>165</v>
      </c>
      <c r="B34" s="1201" t="s">
        <v>149</v>
      </c>
      <c r="C34" s="320" t="s">
        <v>150</v>
      </c>
      <c r="D34" s="321" t="s">
        <v>166</v>
      </c>
      <c r="E34" s="381"/>
      <c r="F34" s="382"/>
      <c r="G34" s="324"/>
      <c r="H34" s="1284">
        <f>SUM(H51,H59,H55,H35,H41)</f>
        <v>1956530.14</v>
      </c>
      <c r="I34" s="22"/>
      <c r="J34" s="22"/>
    </row>
    <row r="35" spans="1:10" s="43" customFormat="1" ht="66" customHeight="1">
      <c r="A35" s="735" t="s">
        <v>453</v>
      </c>
      <c r="B35" s="1202" t="s">
        <v>149</v>
      </c>
      <c r="C35" s="786" t="s">
        <v>150</v>
      </c>
      <c r="D35" s="787" t="s">
        <v>166</v>
      </c>
      <c r="E35" s="1112" t="s">
        <v>524</v>
      </c>
      <c r="F35" s="829" t="s">
        <v>464</v>
      </c>
      <c r="G35" s="786"/>
      <c r="H35" s="1296">
        <f>SUM(H36)</f>
        <v>12884</v>
      </c>
      <c r="I35" s="22"/>
      <c r="J35" s="22"/>
    </row>
    <row r="36" spans="1:10" s="27" customFormat="1" ht="67.5" customHeight="1">
      <c r="A36" s="135" t="s">
        <v>821</v>
      </c>
      <c r="B36" s="347" t="s">
        <v>149</v>
      </c>
      <c r="C36" s="348" t="s">
        <v>150</v>
      </c>
      <c r="D36" s="364" t="s">
        <v>166</v>
      </c>
      <c r="E36" s="1113" t="s">
        <v>524</v>
      </c>
      <c r="F36" s="1114" t="s">
        <v>487</v>
      </c>
      <c r="G36" s="1115"/>
      <c r="H36" s="1297">
        <f>+H37</f>
        <v>12884</v>
      </c>
      <c r="I36" s="22"/>
      <c r="J36" s="22"/>
    </row>
    <row r="37" spans="1:10" s="27" customFormat="1" ht="41.25" customHeight="1">
      <c r="A37" s="689" t="s">
        <v>826</v>
      </c>
      <c r="B37" s="347" t="s">
        <v>149</v>
      </c>
      <c r="C37" s="358" t="s">
        <v>150</v>
      </c>
      <c r="D37" s="1111" t="s">
        <v>166</v>
      </c>
      <c r="E37" s="583" t="s">
        <v>524</v>
      </c>
      <c r="F37" s="584" t="s">
        <v>822</v>
      </c>
      <c r="G37" s="785"/>
      <c r="H37" s="1298">
        <f>H38</f>
        <v>12884</v>
      </c>
      <c r="I37" s="22"/>
      <c r="J37" s="22"/>
    </row>
    <row r="38" spans="1:10" s="27" customFormat="1" ht="37.5" customHeight="1">
      <c r="A38" s="689" t="s">
        <v>509</v>
      </c>
      <c r="B38" s="347" t="s">
        <v>149</v>
      </c>
      <c r="C38" s="358" t="s">
        <v>150</v>
      </c>
      <c r="D38" s="1111" t="s">
        <v>166</v>
      </c>
      <c r="E38" s="583" t="s">
        <v>524</v>
      </c>
      <c r="F38" s="584" t="s">
        <v>822</v>
      </c>
      <c r="G38" s="785"/>
      <c r="H38" s="1291">
        <f>SUM(H39:H40)</f>
        <v>12884</v>
      </c>
      <c r="I38" s="22"/>
      <c r="J38" s="22"/>
    </row>
    <row r="39" spans="1:10" s="27" customFormat="1" ht="63.75" customHeight="1">
      <c r="A39" s="137" t="s">
        <v>157</v>
      </c>
      <c r="B39" s="347" t="s">
        <v>149</v>
      </c>
      <c r="C39" s="358" t="s">
        <v>150</v>
      </c>
      <c r="D39" s="1111" t="s">
        <v>166</v>
      </c>
      <c r="E39" s="583" t="s">
        <v>524</v>
      </c>
      <c r="F39" s="584" t="s">
        <v>822</v>
      </c>
      <c r="G39" s="358" t="s">
        <v>152</v>
      </c>
      <c r="H39" s="1299">
        <v>12884</v>
      </c>
      <c r="I39" s="22"/>
      <c r="J39" s="22"/>
    </row>
    <row r="40" spans="1:10" s="27" customFormat="1" ht="44.25" customHeight="1" hidden="1">
      <c r="A40" s="783" t="s">
        <v>804</v>
      </c>
      <c r="B40" s="347" t="s">
        <v>149</v>
      </c>
      <c r="C40" s="358" t="s">
        <v>150</v>
      </c>
      <c r="D40" s="1111" t="s">
        <v>166</v>
      </c>
      <c r="E40" s="755" t="s">
        <v>499</v>
      </c>
      <c r="F40" s="447" t="s">
        <v>498</v>
      </c>
      <c r="G40" s="358" t="s">
        <v>159</v>
      </c>
      <c r="H40" s="1299"/>
      <c r="I40" s="22"/>
      <c r="J40" s="22"/>
    </row>
    <row r="41" spans="1:256" s="45" customFormat="1" ht="79.5" customHeight="1">
      <c r="A41" s="775" t="s">
        <v>491</v>
      </c>
      <c r="B41" s="776" t="s">
        <v>149</v>
      </c>
      <c r="C41" s="1116" t="s">
        <v>150</v>
      </c>
      <c r="D41" s="1108" t="s">
        <v>166</v>
      </c>
      <c r="E41" s="788" t="s">
        <v>215</v>
      </c>
      <c r="F41" s="789" t="s">
        <v>464</v>
      </c>
      <c r="G41" s="786"/>
      <c r="H41" s="1300">
        <f>+H42+H46</f>
        <v>25768</v>
      </c>
      <c r="I41" s="22"/>
      <c r="J41" s="22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  <c r="IV41" s="46"/>
    </row>
    <row r="42" spans="1:256" s="45" customFormat="1" ht="111" customHeight="1">
      <c r="A42" s="1117" t="s">
        <v>492</v>
      </c>
      <c r="B42" s="347" t="s">
        <v>149</v>
      </c>
      <c r="C42" s="348" t="s">
        <v>150</v>
      </c>
      <c r="D42" s="364" t="s">
        <v>166</v>
      </c>
      <c r="E42" s="1118" t="s">
        <v>499</v>
      </c>
      <c r="F42" s="1119" t="s">
        <v>464</v>
      </c>
      <c r="G42" s="1115"/>
      <c r="H42" s="1298">
        <f>H43</f>
        <v>12884</v>
      </c>
      <c r="I42" s="22"/>
      <c r="J42" s="62"/>
      <c r="K42" s="47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  <c r="IV42" s="46"/>
    </row>
    <row r="43" spans="1:256" s="45" customFormat="1" ht="71.25" customHeight="1">
      <c r="A43" s="691" t="s">
        <v>493</v>
      </c>
      <c r="B43" s="347" t="s">
        <v>149</v>
      </c>
      <c r="C43" s="358" t="s">
        <v>150</v>
      </c>
      <c r="D43" s="1111" t="s">
        <v>166</v>
      </c>
      <c r="E43" s="755" t="s">
        <v>499</v>
      </c>
      <c r="F43" s="447" t="s">
        <v>469</v>
      </c>
      <c r="G43" s="785"/>
      <c r="H43" s="1298">
        <f>H44</f>
        <v>12884</v>
      </c>
      <c r="I43" s="22"/>
      <c r="J43" s="62"/>
      <c r="K43" s="47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</row>
    <row r="44" spans="1:256" s="45" customFormat="1" ht="38.25" customHeight="1">
      <c r="A44" s="739" t="s">
        <v>509</v>
      </c>
      <c r="B44" s="347" t="s">
        <v>149</v>
      </c>
      <c r="C44" s="358" t="s">
        <v>150</v>
      </c>
      <c r="D44" s="1111" t="s">
        <v>166</v>
      </c>
      <c r="E44" s="755" t="s">
        <v>499</v>
      </c>
      <c r="F44" s="447" t="s">
        <v>498</v>
      </c>
      <c r="G44" s="358"/>
      <c r="H44" s="1297">
        <v>12884</v>
      </c>
      <c r="I44" s="22"/>
      <c r="J44" s="62"/>
      <c r="K44" s="47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</row>
    <row r="45" spans="1:256" s="45" customFormat="1" ht="60.75" customHeight="1">
      <c r="A45" s="684" t="s">
        <v>157</v>
      </c>
      <c r="B45" s="347" t="s">
        <v>149</v>
      </c>
      <c r="C45" s="348" t="s">
        <v>150</v>
      </c>
      <c r="D45" s="364" t="s">
        <v>166</v>
      </c>
      <c r="E45" s="755" t="s">
        <v>499</v>
      </c>
      <c r="F45" s="447" t="s">
        <v>498</v>
      </c>
      <c r="G45" s="348" t="s">
        <v>152</v>
      </c>
      <c r="H45" s="1287">
        <v>12884</v>
      </c>
      <c r="I45" s="22"/>
      <c r="J45" s="62"/>
      <c r="K45" s="47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</row>
    <row r="46" spans="1:256" s="45" customFormat="1" ht="127.5" customHeight="1">
      <c r="A46" s="1120" t="s">
        <v>502</v>
      </c>
      <c r="B46" s="347" t="s">
        <v>149</v>
      </c>
      <c r="C46" s="348" t="s">
        <v>150</v>
      </c>
      <c r="D46" s="364" t="s">
        <v>166</v>
      </c>
      <c r="E46" s="1118" t="s">
        <v>500</v>
      </c>
      <c r="F46" s="1119" t="s">
        <v>464</v>
      </c>
      <c r="G46" s="1115"/>
      <c r="H46" s="1297">
        <f>+H47</f>
        <v>12884</v>
      </c>
      <c r="I46" s="22"/>
      <c r="J46" s="62"/>
      <c r="K46" s="47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</row>
    <row r="47" spans="1:256" s="45" customFormat="1" ht="51" customHeight="1">
      <c r="A47" s="691" t="s">
        <v>503</v>
      </c>
      <c r="B47" s="347" t="s">
        <v>149</v>
      </c>
      <c r="C47" s="358" t="s">
        <v>150</v>
      </c>
      <c r="D47" s="1111" t="s">
        <v>166</v>
      </c>
      <c r="E47" s="755" t="s">
        <v>500</v>
      </c>
      <c r="F47" s="447" t="s">
        <v>469</v>
      </c>
      <c r="G47" s="785"/>
      <c r="H47" s="1298">
        <f>H48</f>
        <v>12884</v>
      </c>
      <c r="I47" s="22"/>
      <c r="J47" s="62"/>
      <c r="K47" s="47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</row>
    <row r="48" spans="1:256" s="45" customFormat="1" ht="47.25">
      <c r="A48" s="739" t="s">
        <v>509</v>
      </c>
      <c r="B48" s="347" t="s">
        <v>149</v>
      </c>
      <c r="C48" s="358" t="s">
        <v>150</v>
      </c>
      <c r="D48" s="1111" t="s">
        <v>166</v>
      </c>
      <c r="E48" s="755" t="s">
        <v>500</v>
      </c>
      <c r="F48" s="447" t="s">
        <v>498</v>
      </c>
      <c r="G48" s="785"/>
      <c r="H48" s="1291">
        <f>SUM(H49:H50)</f>
        <v>12884</v>
      </c>
      <c r="I48" s="22"/>
      <c r="J48" s="62"/>
      <c r="K48" s="47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</row>
    <row r="49" spans="1:256" s="45" customFormat="1" ht="61.5" customHeight="1">
      <c r="A49" s="684" t="s">
        <v>157</v>
      </c>
      <c r="B49" s="347" t="s">
        <v>149</v>
      </c>
      <c r="C49" s="358" t="s">
        <v>150</v>
      </c>
      <c r="D49" s="1111" t="s">
        <v>166</v>
      </c>
      <c r="E49" s="755" t="s">
        <v>500</v>
      </c>
      <c r="F49" s="447" t="s">
        <v>498</v>
      </c>
      <c r="G49" s="358" t="s">
        <v>152</v>
      </c>
      <c r="H49" s="1301">
        <v>12884</v>
      </c>
      <c r="I49" s="22"/>
      <c r="J49" s="62"/>
      <c r="K49" s="47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spans="1:256" s="45" customFormat="1" ht="29.25" customHeight="1" hidden="1">
      <c r="A50" s="795" t="s">
        <v>158</v>
      </c>
      <c r="B50" s="347" t="s">
        <v>149</v>
      </c>
      <c r="C50" s="794" t="s">
        <v>150</v>
      </c>
      <c r="D50" s="1111" t="s">
        <v>166</v>
      </c>
      <c r="E50" s="792" t="s">
        <v>468</v>
      </c>
      <c r="F50" s="793" t="s">
        <v>498</v>
      </c>
      <c r="G50" s="358" t="s">
        <v>159</v>
      </c>
      <c r="H50" s="1301"/>
      <c r="I50" s="22" t="s">
        <v>357</v>
      </c>
      <c r="J50" s="62"/>
      <c r="K50" s="47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</row>
    <row r="51" spans="1:256" s="45" customFormat="1" ht="31.5">
      <c r="A51" s="747" t="s">
        <v>241</v>
      </c>
      <c r="B51" s="1199"/>
      <c r="C51" s="748" t="s">
        <v>150</v>
      </c>
      <c r="D51" s="749">
        <v>13</v>
      </c>
      <c r="E51" s="750" t="s">
        <v>240</v>
      </c>
      <c r="F51" s="751" t="s">
        <v>464</v>
      </c>
      <c r="G51" s="752"/>
      <c r="H51" s="1302">
        <f>+H52</f>
        <v>364021.18</v>
      </c>
      <c r="I51" s="22"/>
      <c r="J51" s="62"/>
      <c r="K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</row>
    <row r="52" spans="1:256" s="45" customFormat="1" ht="41.25" customHeight="1">
      <c r="A52" s="728" t="s">
        <v>452</v>
      </c>
      <c r="B52" s="347" t="s">
        <v>149</v>
      </c>
      <c r="C52" s="753" t="s">
        <v>150</v>
      </c>
      <c r="D52" s="754">
        <v>13</v>
      </c>
      <c r="E52" s="755" t="s">
        <v>242</v>
      </c>
      <c r="F52" s="607" t="s">
        <v>464</v>
      </c>
      <c r="G52" s="756"/>
      <c r="H52" s="1298">
        <f>H53</f>
        <v>364021.18</v>
      </c>
      <c r="I52" s="22"/>
      <c r="J52" s="62"/>
      <c r="K52" s="47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</row>
    <row r="53" spans="1:256" s="45" customFormat="1" ht="30.75" customHeight="1">
      <c r="A53" s="728" t="s">
        <v>244</v>
      </c>
      <c r="B53" s="1187"/>
      <c r="C53" s="757" t="s">
        <v>150</v>
      </c>
      <c r="D53" s="754">
        <v>13</v>
      </c>
      <c r="E53" s="755" t="s">
        <v>242</v>
      </c>
      <c r="F53" s="607" t="s">
        <v>465</v>
      </c>
      <c r="G53" s="756"/>
      <c r="H53" s="1298">
        <f>H54</f>
        <v>364021.18</v>
      </c>
      <c r="I53" s="22"/>
      <c r="J53" s="62"/>
      <c r="K53" s="47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</row>
    <row r="54" spans="1:256" s="45" customFormat="1" ht="36.75" customHeight="1">
      <c r="A54" s="578" t="s">
        <v>804</v>
      </c>
      <c r="B54" s="347" t="s">
        <v>149</v>
      </c>
      <c r="C54" s="406" t="s">
        <v>150</v>
      </c>
      <c r="D54" s="403">
        <v>13</v>
      </c>
      <c r="E54" s="404" t="s">
        <v>242</v>
      </c>
      <c r="F54" s="405" t="s">
        <v>465</v>
      </c>
      <c r="G54" s="406" t="s">
        <v>159</v>
      </c>
      <c r="H54" s="1303">
        <v>364021.18</v>
      </c>
      <c r="I54" s="22"/>
      <c r="J54" s="62"/>
      <c r="K54" s="47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</row>
    <row r="55" spans="1:256" s="45" customFormat="1" ht="34.5" customHeight="1">
      <c r="A55" s="759" t="s">
        <v>246</v>
      </c>
      <c r="B55" s="347" t="s">
        <v>149</v>
      </c>
      <c r="C55" s="760" t="s">
        <v>150</v>
      </c>
      <c r="D55" s="760" t="s">
        <v>166</v>
      </c>
      <c r="E55" s="703" t="s">
        <v>245</v>
      </c>
      <c r="F55" s="704" t="s">
        <v>464</v>
      </c>
      <c r="G55" s="761"/>
      <c r="H55" s="1304">
        <f>+H56</f>
        <v>5080</v>
      </c>
      <c r="I55" s="22"/>
      <c r="J55" s="62"/>
      <c r="K55" s="47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</row>
    <row r="56" spans="1:256" s="45" customFormat="1" ht="34.5" customHeight="1">
      <c r="A56" s="734" t="s">
        <v>248</v>
      </c>
      <c r="B56" s="347" t="s">
        <v>149</v>
      </c>
      <c r="C56" s="358" t="s">
        <v>150</v>
      </c>
      <c r="D56" s="358" t="s">
        <v>166</v>
      </c>
      <c r="E56" s="606" t="s">
        <v>247</v>
      </c>
      <c r="F56" s="607" t="s">
        <v>464</v>
      </c>
      <c r="G56" s="1110"/>
      <c r="H56" s="1298">
        <f>H57</f>
        <v>5080</v>
      </c>
      <c r="I56" s="22"/>
      <c r="J56" s="62"/>
      <c r="K56" s="47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</row>
    <row r="57" spans="1:256" s="45" customFormat="1" ht="41.25" customHeight="1">
      <c r="A57" s="728" t="s">
        <v>360</v>
      </c>
      <c r="B57" s="347" t="s">
        <v>149</v>
      </c>
      <c r="C57" s="459" t="s">
        <v>150</v>
      </c>
      <c r="D57" s="459">
        <v>13</v>
      </c>
      <c r="E57" s="738" t="s">
        <v>247</v>
      </c>
      <c r="F57" s="584" t="s">
        <v>467</v>
      </c>
      <c r="G57" s="731"/>
      <c r="H57" s="1291">
        <f>SUM(H58)</f>
        <v>5080</v>
      </c>
      <c r="I57" s="22"/>
      <c r="J57" s="62"/>
      <c r="K57" s="47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</row>
    <row r="58" spans="1:256" s="45" customFormat="1" ht="39" customHeight="1">
      <c r="A58" s="287" t="s">
        <v>805</v>
      </c>
      <c r="B58" s="347" t="s">
        <v>149</v>
      </c>
      <c r="C58" s="422" t="s">
        <v>150</v>
      </c>
      <c r="D58" s="422">
        <v>13</v>
      </c>
      <c r="E58" s="404" t="s">
        <v>247</v>
      </c>
      <c r="F58" s="405" t="s">
        <v>467</v>
      </c>
      <c r="G58" s="432" t="s">
        <v>159</v>
      </c>
      <c r="H58" s="1299">
        <v>5080</v>
      </c>
      <c r="I58" s="22"/>
      <c r="J58" s="62"/>
      <c r="K58" s="47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</row>
    <row r="59" spans="1:256" s="45" customFormat="1" ht="42" customHeight="1">
      <c r="A59" s="797" t="s">
        <v>510</v>
      </c>
      <c r="B59" s="347" t="s">
        <v>149</v>
      </c>
      <c r="C59" s="760" t="s">
        <v>150</v>
      </c>
      <c r="D59" s="760" t="s">
        <v>166</v>
      </c>
      <c r="E59" s="703" t="s">
        <v>746</v>
      </c>
      <c r="F59" s="704" t="s">
        <v>464</v>
      </c>
      <c r="G59" s="761"/>
      <c r="H59" s="1290">
        <f>+H60</f>
        <v>1548776.96</v>
      </c>
      <c r="I59" s="22"/>
      <c r="J59" s="62"/>
      <c r="K59" s="47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</row>
    <row r="60" spans="1:256" s="45" customFormat="1" ht="41.25" customHeight="1">
      <c r="A60" s="796" t="s">
        <v>511</v>
      </c>
      <c r="B60" s="347" t="s">
        <v>149</v>
      </c>
      <c r="C60" s="358" t="s">
        <v>150</v>
      </c>
      <c r="D60" s="358" t="s">
        <v>166</v>
      </c>
      <c r="E60" s="606" t="s">
        <v>512</v>
      </c>
      <c r="F60" s="607" t="s">
        <v>464</v>
      </c>
      <c r="G60" s="1110"/>
      <c r="H60" s="1297">
        <f>+H61</f>
        <v>1548776.96</v>
      </c>
      <c r="I60" s="22" t="s">
        <v>346</v>
      </c>
      <c r="J60" s="62"/>
      <c r="K60" s="47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  <c r="IV60" s="46"/>
    </row>
    <row r="61" spans="1:256" s="45" customFormat="1" ht="45" customHeight="1">
      <c r="A61" s="796" t="s">
        <v>205</v>
      </c>
      <c r="B61" s="347" t="s">
        <v>149</v>
      </c>
      <c r="C61" s="459" t="s">
        <v>150</v>
      </c>
      <c r="D61" s="459">
        <v>13</v>
      </c>
      <c r="E61" s="738" t="s">
        <v>512</v>
      </c>
      <c r="F61" s="584" t="s">
        <v>466</v>
      </c>
      <c r="G61" s="459"/>
      <c r="H61" s="1291">
        <f>SUM(H62:H64)</f>
        <v>1548776.96</v>
      </c>
      <c r="I61" s="62"/>
      <c r="J61" s="62"/>
      <c r="K61" s="47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  <c r="IV61" s="46"/>
    </row>
    <row r="62" spans="1:256" s="45" customFormat="1" ht="36.75" customHeight="1">
      <c r="A62" s="684" t="s">
        <v>157</v>
      </c>
      <c r="B62" s="347" t="s">
        <v>149</v>
      </c>
      <c r="C62" s="422" t="s">
        <v>150</v>
      </c>
      <c r="D62" s="422">
        <v>13</v>
      </c>
      <c r="E62" s="738" t="s">
        <v>512</v>
      </c>
      <c r="F62" s="584" t="s">
        <v>466</v>
      </c>
      <c r="G62" s="422" t="s">
        <v>152</v>
      </c>
      <c r="H62" s="1299">
        <v>1438660.52</v>
      </c>
      <c r="I62" s="62"/>
      <c r="J62" s="62"/>
      <c r="K62" s="47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  <c r="IU62" s="46"/>
      <c r="IV62" s="46"/>
    </row>
    <row r="63" spans="1:256" s="45" customFormat="1" ht="49.5" customHeight="1">
      <c r="A63" s="578" t="s">
        <v>804</v>
      </c>
      <c r="B63" s="347" t="s">
        <v>149</v>
      </c>
      <c r="C63" s="422" t="s">
        <v>150</v>
      </c>
      <c r="D63" s="422">
        <v>13</v>
      </c>
      <c r="E63" s="404" t="s">
        <v>512</v>
      </c>
      <c r="F63" s="405" t="s">
        <v>466</v>
      </c>
      <c r="G63" s="422" t="s">
        <v>159</v>
      </c>
      <c r="H63" s="1299">
        <v>108116.44</v>
      </c>
      <c r="I63" s="62"/>
      <c r="J63" s="22"/>
      <c r="K63" s="47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</row>
    <row r="64" spans="1:256" s="45" customFormat="1" ht="27.75" customHeight="1">
      <c r="A64" s="135" t="s">
        <v>160</v>
      </c>
      <c r="B64" s="347" t="s">
        <v>149</v>
      </c>
      <c r="C64" s="422" t="s">
        <v>150</v>
      </c>
      <c r="D64" s="422" t="s">
        <v>166</v>
      </c>
      <c r="E64" s="404" t="s">
        <v>512</v>
      </c>
      <c r="F64" s="405" t="s">
        <v>466</v>
      </c>
      <c r="G64" s="432" t="s">
        <v>161</v>
      </c>
      <c r="H64" s="1299">
        <v>2000</v>
      </c>
      <c r="I64" s="62" t="s">
        <v>359</v>
      </c>
      <c r="J64" s="62"/>
      <c r="K64" s="47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</row>
    <row r="65" spans="1:256" s="45" customFormat="1" ht="18.75">
      <c r="A65" s="288" t="s">
        <v>169</v>
      </c>
      <c r="B65" s="1190"/>
      <c r="C65" s="434" t="s">
        <v>151</v>
      </c>
      <c r="D65" s="435"/>
      <c r="E65" s="436"/>
      <c r="F65" s="437"/>
      <c r="G65" s="438"/>
      <c r="H65" s="1283">
        <f>+H66</f>
        <v>78713</v>
      </c>
      <c r="I65" s="22"/>
      <c r="J65" s="62"/>
      <c r="K65" s="47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</row>
    <row r="66" spans="1:256" s="45" customFormat="1" ht="18.75">
      <c r="A66" s="289" t="s">
        <v>170</v>
      </c>
      <c r="B66" s="1191"/>
      <c r="C66" s="440" t="s">
        <v>151</v>
      </c>
      <c r="D66" s="440" t="s">
        <v>171</v>
      </c>
      <c r="E66" s="441"/>
      <c r="F66" s="442"/>
      <c r="G66" s="440"/>
      <c r="H66" s="1284">
        <f>H67</f>
        <v>78713</v>
      </c>
      <c r="I66" s="3"/>
      <c r="J66" s="62"/>
      <c r="K66" s="47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</row>
    <row r="67" spans="1:256" s="45" customFormat="1" ht="31.5">
      <c r="A67" s="759" t="s">
        <v>246</v>
      </c>
      <c r="B67" s="347" t="s">
        <v>149</v>
      </c>
      <c r="C67" s="760" t="s">
        <v>151</v>
      </c>
      <c r="D67" s="760" t="s">
        <v>171</v>
      </c>
      <c r="E67" s="703" t="s">
        <v>245</v>
      </c>
      <c r="F67" s="704" t="s">
        <v>464</v>
      </c>
      <c r="G67" s="761"/>
      <c r="H67" s="1290">
        <f>H68</f>
        <v>78713</v>
      </c>
      <c r="I67" s="22"/>
      <c r="J67" s="27"/>
      <c r="K67" s="47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</row>
    <row r="68" spans="1:256" s="45" customFormat="1" ht="31.5">
      <c r="A68" s="734" t="s">
        <v>248</v>
      </c>
      <c r="B68" s="347" t="s">
        <v>149</v>
      </c>
      <c r="C68" s="358" t="s">
        <v>151</v>
      </c>
      <c r="D68" s="358" t="s">
        <v>171</v>
      </c>
      <c r="E68" s="606" t="s">
        <v>247</v>
      </c>
      <c r="F68" s="607" t="s">
        <v>464</v>
      </c>
      <c r="G68" s="1110"/>
      <c r="H68" s="1298">
        <f>H69</f>
        <v>78713</v>
      </c>
      <c r="I68" s="22"/>
      <c r="J68" s="62"/>
      <c r="K68" s="47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  <c r="IV68" s="46"/>
    </row>
    <row r="69" spans="1:256" s="45" customFormat="1" ht="31.5">
      <c r="A69" s="734" t="s">
        <v>250</v>
      </c>
      <c r="B69" s="347" t="s">
        <v>149</v>
      </c>
      <c r="C69" s="762" t="s">
        <v>151</v>
      </c>
      <c r="D69" s="762" t="s">
        <v>171</v>
      </c>
      <c r="E69" s="606" t="s">
        <v>247</v>
      </c>
      <c r="F69" s="607" t="s">
        <v>508</v>
      </c>
      <c r="G69" s="762"/>
      <c r="H69" s="1298">
        <f>H70</f>
        <v>78713</v>
      </c>
      <c r="I69" s="22"/>
      <c r="J69" s="62"/>
      <c r="K69" s="47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  <c r="IV69" s="46"/>
    </row>
    <row r="70" spans="1:256" s="45" customFormat="1" ht="78.75">
      <c r="A70" s="135" t="s">
        <v>157</v>
      </c>
      <c r="B70" s="347" t="s">
        <v>149</v>
      </c>
      <c r="C70" s="348" t="s">
        <v>151</v>
      </c>
      <c r="D70" s="348" t="s">
        <v>171</v>
      </c>
      <c r="E70" s="446" t="s">
        <v>247</v>
      </c>
      <c r="F70" s="447" t="s">
        <v>508</v>
      </c>
      <c r="G70" s="348" t="s">
        <v>152</v>
      </c>
      <c r="H70" s="1295">
        <v>78713</v>
      </c>
      <c r="I70" s="22"/>
      <c r="J70" s="62"/>
      <c r="K70" s="47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  <c r="IV70" s="46"/>
    </row>
    <row r="71" spans="1:256" s="45" customFormat="1" ht="33" customHeight="1" hidden="1">
      <c r="A71" s="286" t="s">
        <v>205</v>
      </c>
      <c r="B71" s="347" t="s">
        <v>149</v>
      </c>
      <c r="C71" s="348" t="s">
        <v>151</v>
      </c>
      <c r="D71" s="348" t="s">
        <v>171</v>
      </c>
      <c r="E71" s="446" t="s">
        <v>247</v>
      </c>
      <c r="F71" s="447" t="s">
        <v>434</v>
      </c>
      <c r="G71" s="348" t="s">
        <v>152</v>
      </c>
      <c r="H71" s="1295"/>
      <c r="I71" s="22"/>
      <c r="J71" s="62"/>
      <c r="K71" s="47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</row>
    <row r="72" spans="1:256" s="45" customFormat="1" ht="21" customHeight="1">
      <c r="A72" s="269" t="s">
        <v>177</v>
      </c>
      <c r="B72" s="1203" t="s">
        <v>149</v>
      </c>
      <c r="C72" s="313" t="s">
        <v>156</v>
      </c>
      <c r="D72" s="463"/>
      <c r="E72" s="463"/>
      <c r="F72" s="464"/>
      <c r="G72" s="317"/>
      <c r="H72" s="1283">
        <f>+H73+H81</f>
        <v>4123378.78</v>
      </c>
      <c r="I72" s="22"/>
      <c r="J72" s="62"/>
      <c r="K72" s="47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</row>
    <row r="73" spans="1:256" s="45" customFormat="1" ht="33.75" customHeight="1">
      <c r="A73" s="292" t="s">
        <v>806</v>
      </c>
      <c r="B73" s="1201" t="s">
        <v>149</v>
      </c>
      <c r="C73" s="466" t="s">
        <v>156</v>
      </c>
      <c r="D73" s="467" t="s">
        <v>174</v>
      </c>
      <c r="E73" s="468"/>
      <c r="F73" s="469"/>
      <c r="G73" s="470"/>
      <c r="H73" s="1305">
        <f>SUM(H74)</f>
        <v>3975404.78</v>
      </c>
      <c r="I73" s="13"/>
      <c r="J73" s="62"/>
      <c r="K73" s="47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</row>
    <row r="74" spans="1:256" s="45" customFormat="1" ht="79.5" customHeight="1">
      <c r="A74" s="271" t="s">
        <v>807</v>
      </c>
      <c r="B74" s="1204" t="s">
        <v>149</v>
      </c>
      <c r="C74" s="327" t="s">
        <v>156</v>
      </c>
      <c r="D74" s="328" t="s">
        <v>174</v>
      </c>
      <c r="E74" s="329" t="s">
        <v>808</v>
      </c>
      <c r="F74" s="330" t="s">
        <v>464</v>
      </c>
      <c r="G74" s="331"/>
      <c r="H74" s="1288">
        <f>SUM(H75)</f>
        <v>3975404.78</v>
      </c>
      <c r="I74" s="3"/>
      <c r="J74" s="62"/>
      <c r="K74" s="47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</row>
    <row r="75" spans="1:256" s="45" customFormat="1" ht="114" customHeight="1">
      <c r="A75" s="1042" t="s">
        <v>809</v>
      </c>
      <c r="B75" s="1205" t="s">
        <v>149</v>
      </c>
      <c r="C75" s="334" t="s">
        <v>156</v>
      </c>
      <c r="D75" s="335" t="s">
        <v>174</v>
      </c>
      <c r="E75" s="1043" t="s">
        <v>659</v>
      </c>
      <c r="F75" s="1044" t="s">
        <v>464</v>
      </c>
      <c r="G75" s="1121"/>
      <c r="H75" s="1306">
        <f>SUM(H76)</f>
        <v>3975404.78</v>
      </c>
      <c r="I75" s="3"/>
      <c r="J75" s="62"/>
      <c r="K75" s="47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  <c r="IV75" s="46"/>
    </row>
    <row r="76" spans="1:256" s="45" customFormat="1" ht="69" customHeight="1">
      <c r="A76" s="1045" t="s">
        <v>810</v>
      </c>
      <c r="B76" s="1205" t="s">
        <v>149</v>
      </c>
      <c r="C76" s="341" t="s">
        <v>156</v>
      </c>
      <c r="D76" s="342" t="s">
        <v>174</v>
      </c>
      <c r="E76" s="1048" t="s">
        <v>659</v>
      </c>
      <c r="F76" s="1049" t="s">
        <v>469</v>
      </c>
      <c r="G76" s="480"/>
      <c r="H76" s="1294">
        <f>+H79+H77</f>
        <v>3975404.78</v>
      </c>
      <c r="I76" s="3"/>
      <c r="J76" s="62"/>
      <c r="K76" s="47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  <c r="IV76" s="46"/>
    </row>
    <row r="77" spans="1:10" s="27" customFormat="1" ht="45.75" customHeight="1">
      <c r="A77" s="1122" t="s">
        <v>904</v>
      </c>
      <c r="B77" s="1205" t="s">
        <v>149</v>
      </c>
      <c r="C77" s="341" t="s">
        <v>156</v>
      </c>
      <c r="D77" s="342" t="s">
        <v>174</v>
      </c>
      <c r="E77" s="1048" t="s">
        <v>659</v>
      </c>
      <c r="F77" s="1049" t="s">
        <v>905</v>
      </c>
      <c r="G77" s="480"/>
      <c r="H77" s="1294">
        <f>+H78</f>
        <v>3714543.78</v>
      </c>
      <c r="I77" s="3"/>
      <c r="J77" s="22"/>
    </row>
    <row r="78" spans="1:10" s="27" customFormat="1" ht="33" customHeight="1">
      <c r="A78" s="276" t="s">
        <v>906</v>
      </c>
      <c r="B78" s="1205" t="s">
        <v>149</v>
      </c>
      <c r="C78" s="481" t="s">
        <v>156</v>
      </c>
      <c r="D78" s="482" t="s">
        <v>174</v>
      </c>
      <c r="E78" s="1050" t="s">
        <v>659</v>
      </c>
      <c r="F78" s="1051" t="s">
        <v>905</v>
      </c>
      <c r="G78" s="485" t="s">
        <v>625</v>
      </c>
      <c r="H78" s="1287">
        <v>3714543.78</v>
      </c>
      <c r="I78" s="3"/>
      <c r="J78" s="22"/>
    </row>
    <row r="79" spans="1:10" s="43" customFormat="1" ht="63">
      <c r="A79" s="1045" t="s">
        <v>811</v>
      </c>
      <c r="B79" s="1205" t="s">
        <v>149</v>
      </c>
      <c r="C79" s="341" t="s">
        <v>156</v>
      </c>
      <c r="D79" s="342" t="s">
        <v>174</v>
      </c>
      <c r="E79" s="1048" t="s">
        <v>659</v>
      </c>
      <c r="F79" s="1049" t="s">
        <v>812</v>
      </c>
      <c r="G79" s="480"/>
      <c r="H79" s="1294">
        <f>+H80</f>
        <v>260861</v>
      </c>
      <c r="I79" s="13"/>
      <c r="J79" s="3"/>
    </row>
    <row r="80" spans="1:10" s="27" customFormat="1" ht="31.5">
      <c r="A80" s="135" t="s">
        <v>804</v>
      </c>
      <c r="B80" s="347" t="s">
        <v>149</v>
      </c>
      <c r="C80" s="481" t="s">
        <v>156</v>
      </c>
      <c r="D80" s="482" t="s">
        <v>174</v>
      </c>
      <c r="E80" s="1050" t="s">
        <v>659</v>
      </c>
      <c r="F80" s="1051" t="s">
        <v>812</v>
      </c>
      <c r="G80" s="485" t="s">
        <v>159</v>
      </c>
      <c r="H80" s="1307">
        <v>260861</v>
      </c>
      <c r="I80" s="3"/>
      <c r="J80" s="22"/>
    </row>
    <row r="81" spans="1:10" s="27" customFormat="1" ht="26.25" customHeight="1">
      <c r="A81" s="1074" t="s">
        <v>178</v>
      </c>
      <c r="B81" s="1201" t="s">
        <v>149</v>
      </c>
      <c r="C81" s="1066" t="s">
        <v>156</v>
      </c>
      <c r="D81" s="1067" t="s">
        <v>179</v>
      </c>
      <c r="E81" s="1068"/>
      <c r="F81" s="1069"/>
      <c r="G81" s="1070"/>
      <c r="H81" s="1305">
        <f>+H82+H86</f>
        <v>147974</v>
      </c>
      <c r="I81" s="3"/>
      <c r="J81" s="22"/>
    </row>
    <row r="82" spans="1:10" s="27" customFormat="1" ht="63" customHeight="1" hidden="1">
      <c r="A82" s="293" t="s">
        <v>907</v>
      </c>
      <c r="B82" s="1192"/>
      <c r="C82" s="334" t="s">
        <v>156</v>
      </c>
      <c r="D82" s="335" t="s">
        <v>179</v>
      </c>
      <c r="E82" s="473" t="s">
        <v>349</v>
      </c>
      <c r="F82" s="474" t="s">
        <v>433</v>
      </c>
      <c r="G82" s="475"/>
      <c r="H82" s="1294">
        <f>+H83</f>
        <v>0</v>
      </c>
      <c r="I82" s="3"/>
      <c r="J82" s="22"/>
    </row>
    <row r="83" spans="1:10" s="27" customFormat="1" ht="63" hidden="1">
      <c r="A83" s="293" t="s">
        <v>908</v>
      </c>
      <c r="B83" s="347" t="s">
        <v>149</v>
      </c>
      <c r="C83" s="334" t="s">
        <v>156</v>
      </c>
      <c r="D83" s="335" t="s">
        <v>179</v>
      </c>
      <c r="E83" s="473" t="s">
        <v>349</v>
      </c>
      <c r="F83" s="474" t="s">
        <v>469</v>
      </c>
      <c r="G83" s="475"/>
      <c r="H83" s="1294">
        <f>+H84</f>
        <v>0</v>
      </c>
      <c r="I83" s="3"/>
      <c r="J83" s="22"/>
    </row>
    <row r="84" spans="1:10" s="27" customFormat="1" ht="42.75" customHeight="1" hidden="1">
      <c r="A84" s="294" t="s">
        <v>909</v>
      </c>
      <c r="B84" s="1193"/>
      <c r="C84" s="341" t="s">
        <v>156</v>
      </c>
      <c r="D84" s="342" t="s">
        <v>179</v>
      </c>
      <c r="E84" s="478" t="s">
        <v>349</v>
      </c>
      <c r="F84" s="479" t="s">
        <v>910</v>
      </c>
      <c r="G84" s="1081"/>
      <c r="H84" s="1294">
        <f>+H85</f>
        <v>0</v>
      </c>
      <c r="I84" s="3"/>
      <c r="J84" s="22"/>
    </row>
    <row r="85" spans="1:10" s="48" customFormat="1" ht="58.5" customHeight="1" hidden="1">
      <c r="A85" s="135" t="s">
        <v>804</v>
      </c>
      <c r="B85" s="1180"/>
      <c r="C85" s="481" t="s">
        <v>156</v>
      </c>
      <c r="D85" s="482" t="s">
        <v>179</v>
      </c>
      <c r="E85" s="1123" t="s">
        <v>349</v>
      </c>
      <c r="F85" s="1124" t="s">
        <v>910</v>
      </c>
      <c r="G85" s="485" t="s">
        <v>159</v>
      </c>
      <c r="H85" s="1307"/>
      <c r="I85" s="3"/>
      <c r="J85" s="21"/>
    </row>
    <row r="86" spans="1:10" s="48" customFormat="1" ht="79.5" customHeight="1">
      <c r="A86" s="1126" t="s">
        <v>491</v>
      </c>
      <c r="B86" s="1207" t="s">
        <v>149</v>
      </c>
      <c r="C86" s="1062" t="s">
        <v>156</v>
      </c>
      <c r="D86" s="1063" t="s">
        <v>179</v>
      </c>
      <c r="E86" s="1064" t="s">
        <v>215</v>
      </c>
      <c r="F86" s="1065" t="s">
        <v>464</v>
      </c>
      <c r="G86" s="1206"/>
      <c r="H86" s="1288">
        <f>SUM(H87)</f>
        <v>147974</v>
      </c>
      <c r="I86" s="3"/>
      <c r="J86" s="21"/>
    </row>
    <row r="87" spans="1:10" s="49" customFormat="1" ht="129" customHeight="1">
      <c r="A87" s="1078" t="s">
        <v>502</v>
      </c>
      <c r="B87" s="1209" t="s">
        <v>149</v>
      </c>
      <c r="C87" s="334" t="s">
        <v>156</v>
      </c>
      <c r="D87" s="335" t="s">
        <v>179</v>
      </c>
      <c r="E87" s="1080" t="s">
        <v>500</v>
      </c>
      <c r="F87" s="1079" t="s">
        <v>464</v>
      </c>
      <c r="G87" s="1121"/>
      <c r="H87" s="1294">
        <f>+H88</f>
        <v>147974</v>
      </c>
      <c r="I87" s="3"/>
      <c r="J87" s="23"/>
    </row>
    <row r="88" spans="1:12" s="48" customFormat="1" ht="54" customHeight="1">
      <c r="A88" s="1045" t="s">
        <v>503</v>
      </c>
      <c r="B88" s="1209" t="s">
        <v>149</v>
      </c>
      <c r="C88" s="1052" t="s">
        <v>156</v>
      </c>
      <c r="D88" s="1053" t="s">
        <v>179</v>
      </c>
      <c r="E88" s="1072" t="s">
        <v>500</v>
      </c>
      <c r="F88" s="1073" t="s">
        <v>469</v>
      </c>
      <c r="G88" s="480"/>
      <c r="H88" s="1294">
        <f>+H93+H89+H91</f>
        <v>147974</v>
      </c>
      <c r="I88" s="3"/>
      <c r="J88" s="21"/>
      <c r="L88" s="1208"/>
    </row>
    <row r="89" spans="1:10" s="27" customFormat="1" ht="51.75" customHeight="1">
      <c r="A89" s="1127" t="s">
        <v>911</v>
      </c>
      <c r="B89" s="1209" t="s">
        <v>149</v>
      </c>
      <c r="C89" s="1052" t="s">
        <v>156</v>
      </c>
      <c r="D89" s="1053" t="s">
        <v>179</v>
      </c>
      <c r="E89" s="1072" t="s">
        <v>912</v>
      </c>
      <c r="F89" s="1073" t="s">
        <v>913</v>
      </c>
      <c r="G89" s="480"/>
      <c r="H89" s="1294">
        <f>+H90</f>
        <v>103582</v>
      </c>
      <c r="I89" s="3"/>
      <c r="J89" s="22"/>
    </row>
    <row r="90" spans="1:10" s="27" customFormat="1" ht="37.5" customHeight="1">
      <c r="A90" s="135" t="s">
        <v>804</v>
      </c>
      <c r="B90" s="347" t="s">
        <v>149</v>
      </c>
      <c r="C90" s="724" t="s">
        <v>156</v>
      </c>
      <c r="D90" s="725" t="s">
        <v>179</v>
      </c>
      <c r="E90" s="606" t="s">
        <v>912</v>
      </c>
      <c r="F90" s="687" t="s">
        <v>913</v>
      </c>
      <c r="G90" s="1128" t="s">
        <v>159</v>
      </c>
      <c r="H90" s="1309">
        <v>103582</v>
      </c>
      <c r="I90" s="3"/>
      <c r="J90" s="22"/>
    </row>
    <row r="91" spans="1:10" s="27" customFormat="1" ht="48" customHeight="1">
      <c r="A91" s="1129" t="s">
        <v>914</v>
      </c>
      <c r="B91" s="1194"/>
      <c r="C91" s="1052" t="s">
        <v>156</v>
      </c>
      <c r="D91" s="1053" t="s">
        <v>179</v>
      </c>
      <c r="E91" s="1072" t="s">
        <v>912</v>
      </c>
      <c r="F91" s="1073" t="s">
        <v>915</v>
      </c>
      <c r="G91" s="1054"/>
      <c r="H91" s="1310">
        <f>+H92</f>
        <v>44392</v>
      </c>
      <c r="I91" s="3"/>
      <c r="J91" s="22"/>
    </row>
    <row r="92" spans="1:10" s="261" customFormat="1" ht="35.25" customHeight="1">
      <c r="A92" s="135" t="s">
        <v>804</v>
      </c>
      <c r="B92" s="1180"/>
      <c r="C92" s="724" t="s">
        <v>156</v>
      </c>
      <c r="D92" s="725" t="s">
        <v>179</v>
      </c>
      <c r="E92" s="606" t="s">
        <v>912</v>
      </c>
      <c r="F92" s="687" t="s">
        <v>915</v>
      </c>
      <c r="G92" s="1128" t="s">
        <v>159</v>
      </c>
      <c r="H92" s="1309">
        <v>44392</v>
      </c>
      <c r="I92" s="3"/>
      <c r="J92" s="260"/>
    </row>
    <row r="93" spans="1:10" s="43" customFormat="1" ht="34.5" customHeight="1" hidden="1">
      <c r="A93" s="1071" t="s">
        <v>824</v>
      </c>
      <c r="B93" s="1195"/>
      <c r="C93" s="1052" t="s">
        <v>156</v>
      </c>
      <c r="D93" s="1053" t="s">
        <v>179</v>
      </c>
      <c r="E93" s="1072" t="s">
        <v>500</v>
      </c>
      <c r="F93" s="1073" t="s">
        <v>823</v>
      </c>
      <c r="G93" s="480"/>
      <c r="H93" s="1294">
        <f>+H94</f>
        <v>0</v>
      </c>
      <c r="I93" s="3"/>
      <c r="J93" s="3"/>
    </row>
    <row r="94" spans="1:10" s="43" customFormat="1" ht="39" customHeight="1" hidden="1">
      <c r="A94" s="135" t="s">
        <v>804</v>
      </c>
      <c r="B94" s="1180"/>
      <c r="C94" s="481" t="s">
        <v>156</v>
      </c>
      <c r="D94" s="482" t="s">
        <v>179</v>
      </c>
      <c r="E94" s="606" t="s">
        <v>500</v>
      </c>
      <c r="F94" s="687" t="s">
        <v>823</v>
      </c>
      <c r="G94" s="485" t="s">
        <v>159</v>
      </c>
      <c r="H94" s="1307"/>
      <c r="I94" s="3"/>
      <c r="J94" s="3"/>
    </row>
    <row r="95" spans="1:10" s="27" customFormat="1" ht="34.5" customHeight="1">
      <c r="A95" s="288" t="s">
        <v>180</v>
      </c>
      <c r="B95" s="1203" t="s">
        <v>149</v>
      </c>
      <c r="C95" s="434" t="s">
        <v>181</v>
      </c>
      <c r="D95" s="434"/>
      <c r="E95" s="487"/>
      <c r="F95" s="488"/>
      <c r="G95" s="434"/>
      <c r="H95" s="1311">
        <f>SUM(H96+H102+H126)</f>
        <v>1001996</v>
      </c>
      <c r="I95" s="3"/>
      <c r="J95" s="22"/>
    </row>
    <row r="96" spans="1:10" s="27" customFormat="1" ht="27.75" customHeight="1">
      <c r="A96" s="686" t="s">
        <v>473</v>
      </c>
      <c r="B96" s="1201" t="s">
        <v>149</v>
      </c>
      <c r="C96" s="696" t="s">
        <v>181</v>
      </c>
      <c r="D96" s="696" t="s">
        <v>150</v>
      </c>
      <c r="E96" s="697"/>
      <c r="F96" s="698"/>
      <c r="G96" s="696"/>
      <c r="H96" s="1312">
        <f>SUM(H97)</f>
        <v>35067</v>
      </c>
      <c r="I96" s="3"/>
      <c r="J96" s="22"/>
    </row>
    <row r="97" spans="1:10" s="27" customFormat="1" ht="81.75" customHeight="1">
      <c r="A97" s="766" t="s">
        <v>491</v>
      </c>
      <c r="B97" s="1202" t="s">
        <v>149</v>
      </c>
      <c r="C97" s="693" t="s">
        <v>181</v>
      </c>
      <c r="D97" s="693" t="s">
        <v>150</v>
      </c>
      <c r="E97" s="694" t="s">
        <v>215</v>
      </c>
      <c r="F97" s="695" t="s">
        <v>464</v>
      </c>
      <c r="G97" s="693"/>
      <c r="H97" s="1288">
        <f>SUM(H98)</f>
        <v>35067</v>
      </c>
      <c r="I97" s="3"/>
      <c r="J97" s="22"/>
    </row>
    <row r="98" spans="1:10" s="27" customFormat="1" ht="108" customHeight="1">
      <c r="A98" s="691" t="s">
        <v>492</v>
      </c>
      <c r="B98" s="347" t="s">
        <v>149</v>
      </c>
      <c r="C98" s="772" t="s">
        <v>181</v>
      </c>
      <c r="D98" s="772" t="s">
        <v>150</v>
      </c>
      <c r="E98" s="606" t="s">
        <v>216</v>
      </c>
      <c r="F98" s="687" t="s">
        <v>464</v>
      </c>
      <c r="G98" s="685"/>
      <c r="H98" s="1313">
        <f>SUM(H99)</f>
        <v>35067</v>
      </c>
      <c r="I98" s="3"/>
      <c r="J98" s="22"/>
    </row>
    <row r="99" spans="1:10" s="27" customFormat="1" ht="62.25" customHeight="1">
      <c r="A99" s="692" t="s">
        <v>493</v>
      </c>
      <c r="B99" s="347" t="s">
        <v>149</v>
      </c>
      <c r="C99" s="772" t="s">
        <v>181</v>
      </c>
      <c r="D99" s="772" t="s">
        <v>150</v>
      </c>
      <c r="E99" s="606" t="s">
        <v>216</v>
      </c>
      <c r="F99" s="687" t="s">
        <v>469</v>
      </c>
      <c r="G99" s="685"/>
      <c r="H99" s="1313">
        <f>SUM(H100)</f>
        <v>35067</v>
      </c>
      <c r="I99" s="3"/>
      <c r="J99" s="22"/>
    </row>
    <row r="100" spans="1:39" s="42" customFormat="1" ht="34.5" customHeight="1">
      <c r="A100" s="689" t="s">
        <v>475</v>
      </c>
      <c r="B100" s="347" t="s">
        <v>149</v>
      </c>
      <c r="C100" s="772" t="s">
        <v>181</v>
      </c>
      <c r="D100" s="772" t="s">
        <v>150</v>
      </c>
      <c r="E100" s="606" t="s">
        <v>216</v>
      </c>
      <c r="F100" s="687" t="s">
        <v>474</v>
      </c>
      <c r="G100" s="685"/>
      <c r="H100" s="1313">
        <f>SUM(H101)</f>
        <v>35067</v>
      </c>
      <c r="I100" s="3"/>
      <c r="J100" s="13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</row>
    <row r="101" spans="1:249" s="41" customFormat="1" ht="31.5">
      <c r="A101" s="275" t="s">
        <v>804</v>
      </c>
      <c r="B101" s="347" t="s">
        <v>149</v>
      </c>
      <c r="C101" s="772" t="s">
        <v>181</v>
      </c>
      <c r="D101" s="772" t="s">
        <v>150</v>
      </c>
      <c r="E101" s="606" t="s">
        <v>216</v>
      </c>
      <c r="F101" s="687" t="s">
        <v>474</v>
      </c>
      <c r="G101" s="772" t="s">
        <v>159</v>
      </c>
      <c r="H101" s="1314">
        <v>35067</v>
      </c>
      <c r="I101" s="3"/>
      <c r="J101" s="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</row>
    <row r="102" spans="1:249" s="51" customFormat="1" ht="37.5" customHeight="1">
      <c r="A102" s="706" t="s">
        <v>479</v>
      </c>
      <c r="B102" s="1201" t="s">
        <v>149</v>
      </c>
      <c r="C102" s="696" t="s">
        <v>181</v>
      </c>
      <c r="D102" s="696" t="s">
        <v>151</v>
      </c>
      <c r="E102" s="707"/>
      <c r="F102" s="708"/>
      <c r="G102" s="696"/>
      <c r="H102" s="1312">
        <f>SUM(H103+H116)</f>
        <v>40000</v>
      </c>
      <c r="I102" s="3"/>
      <c r="J102" s="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</row>
    <row r="103" spans="1:250" s="39" customFormat="1" ht="66" customHeight="1" hidden="1">
      <c r="A103" s="775" t="s">
        <v>747</v>
      </c>
      <c r="B103" s="776" t="s">
        <v>149</v>
      </c>
      <c r="C103" s="822" t="s">
        <v>181</v>
      </c>
      <c r="D103" s="822" t="s">
        <v>151</v>
      </c>
      <c r="E103" s="823" t="s">
        <v>622</v>
      </c>
      <c r="F103" s="824" t="s">
        <v>464</v>
      </c>
      <c r="G103" s="822"/>
      <c r="H103" s="1315">
        <f>SUM(H104)</f>
        <v>0</v>
      </c>
      <c r="I103" s="3"/>
      <c r="J103" s="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</row>
    <row r="104" spans="1:250" s="39" customFormat="1" ht="68.25" customHeight="1" hidden="1">
      <c r="A104" s="699" t="s">
        <v>748</v>
      </c>
      <c r="B104" s="347" t="s">
        <v>149</v>
      </c>
      <c r="C104" s="772" t="s">
        <v>181</v>
      </c>
      <c r="D104" s="772" t="s">
        <v>151</v>
      </c>
      <c r="E104" s="583" t="s">
        <v>750</v>
      </c>
      <c r="F104" s="591" t="s">
        <v>464</v>
      </c>
      <c r="G104" s="685"/>
      <c r="H104" s="1313">
        <f>SUM(H105)</f>
        <v>0</v>
      </c>
      <c r="I104" s="3"/>
      <c r="J104" s="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</row>
    <row r="105" spans="1:250" s="39" customFormat="1" ht="60" customHeight="1" hidden="1">
      <c r="A105" s="689" t="s">
        <v>749</v>
      </c>
      <c r="B105" s="347" t="s">
        <v>149</v>
      </c>
      <c r="C105" s="772" t="s">
        <v>181</v>
      </c>
      <c r="D105" s="772" t="s">
        <v>151</v>
      </c>
      <c r="E105" s="583" t="s">
        <v>750</v>
      </c>
      <c r="F105" s="591" t="s">
        <v>469</v>
      </c>
      <c r="G105" s="685"/>
      <c r="H105" s="1316">
        <f>SUM(H106+H112+H114+H110)</f>
        <v>0</v>
      </c>
      <c r="I105" s="3"/>
      <c r="J105" s="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</row>
    <row r="106" spans="1:39" s="42" customFormat="1" ht="68.25" customHeight="1" hidden="1">
      <c r="A106" s="729" t="s">
        <v>751</v>
      </c>
      <c r="B106" s="347" t="s">
        <v>149</v>
      </c>
      <c r="C106" s="772" t="s">
        <v>181</v>
      </c>
      <c r="D106" s="772" t="s">
        <v>151</v>
      </c>
      <c r="E106" s="583" t="s">
        <v>623</v>
      </c>
      <c r="F106" s="591" t="s">
        <v>975</v>
      </c>
      <c r="G106" s="685"/>
      <c r="H106" s="1316">
        <f>SUM(H107)</f>
        <v>0</v>
      </c>
      <c r="I106" s="3"/>
      <c r="J106" s="13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</row>
    <row r="107" spans="1:249" s="41" customFormat="1" ht="61.5" customHeight="1" hidden="1">
      <c r="A107" s="275" t="s">
        <v>804</v>
      </c>
      <c r="B107" s="347" t="s">
        <v>149</v>
      </c>
      <c r="C107" s="772" t="s">
        <v>181</v>
      </c>
      <c r="D107" s="772" t="s">
        <v>151</v>
      </c>
      <c r="E107" s="583" t="s">
        <v>623</v>
      </c>
      <c r="F107" s="591" t="s">
        <v>975</v>
      </c>
      <c r="G107" s="772" t="s">
        <v>159</v>
      </c>
      <c r="H107" s="1317"/>
      <c r="I107" s="3"/>
      <c r="J107" s="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  <c r="IN107" s="43"/>
      <c r="IO107" s="43"/>
    </row>
    <row r="108" spans="1:249" s="41" customFormat="1" ht="59.25" customHeight="1" hidden="1">
      <c r="A108" s="729" t="s">
        <v>813</v>
      </c>
      <c r="B108" s="347" t="s">
        <v>149</v>
      </c>
      <c r="C108" s="772" t="s">
        <v>181</v>
      </c>
      <c r="D108" s="772" t="s">
        <v>151</v>
      </c>
      <c r="E108" s="583" t="s">
        <v>623</v>
      </c>
      <c r="F108" s="591" t="s">
        <v>814</v>
      </c>
      <c r="G108" s="685"/>
      <c r="H108" s="1313">
        <f>SUM(H109)</f>
        <v>0</v>
      </c>
      <c r="I108" s="3"/>
      <c r="J108" s="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  <c r="IN108" s="43"/>
      <c r="IO108" s="43"/>
    </row>
    <row r="109" spans="1:249" s="41" customFormat="1" ht="54" customHeight="1" hidden="1">
      <c r="A109" s="275" t="s">
        <v>804</v>
      </c>
      <c r="B109" s="347" t="s">
        <v>149</v>
      </c>
      <c r="C109" s="772" t="s">
        <v>181</v>
      </c>
      <c r="D109" s="772" t="s">
        <v>151</v>
      </c>
      <c r="E109" s="583" t="s">
        <v>623</v>
      </c>
      <c r="F109" s="591" t="s">
        <v>814</v>
      </c>
      <c r="G109" s="772" t="s">
        <v>159</v>
      </c>
      <c r="H109" s="1317">
        <v>0</v>
      </c>
      <c r="I109" s="3"/>
      <c r="J109" s="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  <c r="IN109" s="43"/>
      <c r="IO109" s="43"/>
    </row>
    <row r="110" spans="1:249" s="41" customFormat="1" ht="58.5" customHeight="1" hidden="1">
      <c r="A110" s="275" t="s">
        <v>916</v>
      </c>
      <c r="B110" s="347" t="s">
        <v>149</v>
      </c>
      <c r="C110" s="772" t="s">
        <v>181</v>
      </c>
      <c r="D110" s="772" t="s">
        <v>151</v>
      </c>
      <c r="E110" s="583" t="s">
        <v>623</v>
      </c>
      <c r="F110" s="591" t="s">
        <v>917</v>
      </c>
      <c r="G110" s="772"/>
      <c r="H110" s="1313">
        <f>SUM(H111)</f>
        <v>0</v>
      </c>
      <c r="I110" s="3"/>
      <c r="J110" s="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  <c r="IM110" s="43"/>
      <c r="IN110" s="43"/>
      <c r="IO110" s="43"/>
    </row>
    <row r="111" spans="1:10" s="43" customFormat="1" ht="46.5" customHeight="1" hidden="1">
      <c r="A111" s="275" t="s">
        <v>804</v>
      </c>
      <c r="B111" s="347" t="s">
        <v>149</v>
      </c>
      <c r="C111" s="772" t="s">
        <v>181</v>
      </c>
      <c r="D111" s="772" t="s">
        <v>151</v>
      </c>
      <c r="E111" s="583" t="s">
        <v>623</v>
      </c>
      <c r="F111" s="591" t="s">
        <v>917</v>
      </c>
      <c r="G111" s="772" t="s">
        <v>159</v>
      </c>
      <c r="H111" s="1317"/>
      <c r="I111" s="3"/>
      <c r="J111" s="3"/>
    </row>
    <row r="112" spans="1:10" s="43" customFormat="1" ht="72.75" customHeight="1" hidden="1">
      <c r="A112" s="729" t="s">
        <v>937</v>
      </c>
      <c r="B112" s="347" t="s">
        <v>149</v>
      </c>
      <c r="C112" s="772" t="s">
        <v>181</v>
      </c>
      <c r="D112" s="772" t="s">
        <v>151</v>
      </c>
      <c r="E112" s="583" t="s">
        <v>623</v>
      </c>
      <c r="F112" s="591" t="s">
        <v>918</v>
      </c>
      <c r="G112" s="772"/>
      <c r="H112" s="1313">
        <f>SUM(H113)</f>
        <v>0</v>
      </c>
      <c r="I112" s="3"/>
      <c r="J112" s="3"/>
    </row>
    <row r="113" spans="1:10" s="43" customFormat="1" ht="31.5" hidden="1">
      <c r="A113" s="275" t="s">
        <v>804</v>
      </c>
      <c r="B113" s="347" t="s">
        <v>149</v>
      </c>
      <c r="C113" s="772" t="s">
        <v>181</v>
      </c>
      <c r="D113" s="772" t="s">
        <v>151</v>
      </c>
      <c r="E113" s="583" t="s">
        <v>623</v>
      </c>
      <c r="F113" s="591" t="s">
        <v>918</v>
      </c>
      <c r="G113" s="772" t="s">
        <v>159</v>
      </c>
      <c r="H113" s="1317"/>
      <c r="I113" s="22"/>
      <c r="J113" s="3"/>
    </row>
    <row r="114" spans="1:10" s="43" customFormat="1" ht="36.75" customHeight="1" hidden="1">
      <c r="A114" s="275" t="s">
        <v>818</v>
      </c>
      <c r="B114" s="347" t="s">
        <v>149</v>
      </c>
      <c r="C114" s="772" t="s">
        <v>181</v>
      </c>
      <c r="D114" s="772" t="s">
        <v>151</v>
      </c>
      <c r="E114" s="583" t="s">
        <v>623</v>
      </c>
      <c r="F114" s="591" t="s">
        <v>817</v>
      </c>
      <c r="G114" s="772"/>
      <c r="H114" s="1313">
        <f>SUM(H115)</f>
        <v>0</v>
      </c>
      <c r="I114" s="26"/>
      <c r="J114" s="3"/>
    </row>
    <row r="115" spans="1:10" s="43" customFormat="1" ht="42" customHeight="1" hidden="1">
      <c r="A115" s="275" t="s">
        <v>804</v>
      </c>
      <c r="B115" s="347" t="s">
        <v>149</v>
      </c>
      <c r="C115" s="772" t="s">
        <v>181</v>
      </c>
      <c r="D115" s="772" t="s">
        <v>151</v>
      </c>
      <c r="E115" s="583" t="s">
        <v>623</v>
      </c>
      <c r="F115" s="591" t="s">
        <v>817</v>
      </c>
      <c r="G115" s="772" t="s">
        <v>159</v>
      </c>
      <c r="H115" s="1317"/>
      <c r="I115" s="13"/>
      <c r="J115" s="3"/>
    </row>
    <row r="116" spans="1:10" s="43" customFormat="1" ht="84.75" customHeight="1">
      <c r="A116" s="766" t="s">
        <v>491</v>
      </c>
      <c r="B116" s="776" t="s">
        <v>149</v>
      </c>
      <c r="C116" s="693" t="s">
        <v>181</v>
      </c>
      <c r="D116" s="693" t="s">
        <v>151</v>
      </c>
      <c r="E116" s="694" t="s">
        <v>215</v>
      </c>
      <c r="F116" s="695" t="s">
        <v>464</v>
      </c>
      <c r="G116" s="693"/>
      <c r="H116" s="1296">
        <f>SUM(H117)</f>
        <v>40000</v>
      </c>
      <c r="I116" s="13"/>
      <c r="J116" s="3"/>
    </row>
    <row r="117" spans="1:10" s="43" customFormat="1" ht="126">
      <c r="A117" s="691" t="s">
        <v>492</v>
      </c>
      <c r="B117" s="347" t="s">
        <v>149</v>
      </c>
      <c r="C117" s="772" t="s">
        <v>181</v>
      </c>
      <c r="D117" s="772" t="s">
        <v>151</v>
      </c>
      <c r="E117" s="606" t="s">
        <v>216</v>
      </c>
      <c r="F117" s="687" t="s">
        <v>464</v>
      </c>
      <c r="G117" s="685"/>
      <c r="H117" s="1313">
        <f>SUM(H118)</f>
        <v>40000</v>
      </c>
      <c r="I117" s="13"/>
      <c r="J117" s="3"/>
    </row>
    <row r="118" spans="1:10" s="43" customFormat="1" ht="63">
      <c r="A118" s="692" t="s">
        <v>493</v>
      </c>
      <c r="B118" s="347" t="s">
        <v>149</v>
      </c>
      <c r="C118" s="772" t="s">
        <v>181</v>
      </c>
      <c r="D118" s="772" t="s">
        <v>151</v>
      </c>
      <c r="E118" s="606" t="s">
        <v>216</v>
      </c>
      <c r="F118" s="687" t="s">
        <v>469</v>
      </c>
      <c r="G118" s="685"/>
      <c r="H118" s="1313">
        <f>SUM(H119)</f>
        <v>40000</v>
      </c>
      <c r="I118" s="13"/>
      <c r="J118" s="3"/>
    </row>
    <row r="119" spans="1:10" s="43" customFormat="1" ht="31.5">
      <c r="A119" s="689" t="s">
        <v>481</v>
      </c>
      <c r="B119" s="347" t="s">
        <v>149</v>
      </c>
      <c r="C119" s="772" t="s">
        <v>181</v>
      </c>
      <c r="D119" s="772" t="s">
        <v>151</v>
      </c>
      <c r="E119" s="606" t="s">
        <v>216</v>
      </c>
      <c r="F119" s="687" t="s">
        <v>480</v>
      </c>
      <c r="G119" s="685"/>
      <c r="H119" s="1313">
        <f>SUM(H120)</f>
        <v>40000</v>
      </c>
      <c r="I119" s="13"/>
      <c r="J119" s="3"/>
    </row>
    <row r="120" spans="1:10" s="43" customFormat="1" ht="31.5">
      <c r="A120" s="275" t="s">
        <v>804</v>
      </c>
      <c r="B120" s="347" t="s">
        <v>149</v>
      </c>
      <c r="C120" s="772" t="s">
        <v>181</v>
      </c>
      <c r="D120" s="772" t="s">
        <v>151</v>
      </c>
      <c r="E120" s="606" t="s">
        <v>216</v>
      </c>
      <c r="F120" s="687" t="s">
        <v>480</v>
      </c>
      <c r="G120" s="772" t="s">
        <v>159</v>
      </c>
      <c r="H120" s="1314">
        <v>40000</v>
      </c>
      <c r="I120" s="13"/>
      <c r="J120" s="3"/>
    </row>
    <row r="121" spans="1:10" s="43" customFormat="1" ht="63" hidden="1">
      <c r="A121" s="766" t="s">
        <v>482</v>
      </c>
      <c r="B121" s="776" t="s">
        <v>149</v>
      </c>
      <c r="C121" s="693" t="s">
        <v>181</v>
      </c>
      <c r="D121" s="693" t="s">
        <v>151</v>
      </c>
      <c r="E121" s="694" t="s">
        <v>484</v>
      </c>
      <c r="F121" s="695" t="s">
        <v>464</v>
      </c>
      <c r="G121" s="693"/>
      <c r="H121" s="1296">
        <f>SUM(H122)</f>
        <v>0</v>
      </c>
      <c r="I121" s="13"/>
      <c r="J121" s="3"/>
    </row>
    <row r="122" spans="1:10" s="43" customFormat="1" ht="47.25" customHeight="1" hidden="1">
      <c r="A122" s="699" t="s">
        <v>483</v>
      </c>
      <c r="B122" s="1197"/>
      <c r="C122" s="772" t="s">
        <v>181</v>
      </c>
      <c r="D122" s="772" t="s">
        <v>151</v>
      </c>
      <c r="E122" s="606" t="s">
        <v>485</v>
      </c>
      <c r="F122" s="687" t="s">
        <v>464</v>
      </c>
      <c r="G122" s="772"/>
      <c r="H122" s="1313">
        <f>SUM(H123)</f>
        <v>0</v>
      </c>
      <c r="I122" s="13"/>
      <c r="J122" s="3"/>
    </row>
    <row r="123" spans="1:10" s="43" customFormat="1" ht="31.5" customHeight="1" hidden="1">
      <c r="A123" s="699" t="s">
        <v>490</v>
      </c>
      <c r="B123" s="1197"/>
      <c r="C123" s="772" t="s">
        <v>181</v>
      </c>
      <c r="D123" s="772" t="s">
        <v>151</v>
      </c>
      <c r="E123" s="606" t="s">
        <v>485</v>
      </c>
      <c r="F123" s="687" t="s">
        <v>487</v>
      </c>
      <c r="G123" s="772"/>
      <c r="H123" s="1313">
        <f>SUM(H124)</f>
        <v>0</v>
      </c>
      <c r="I123" s="13"/>
      <c r="J123" s="3"/>
    </row>
    <row r="124" spans="1:10" s="43" customFormat="1" ht="47.25" hidden="1">
      <c r="A124" s="699" t="s">
        <v>488</v>
      </c>
      <c r="B124" s="347" t="s">
        <v>149</v>
      </c>
      <c r="C124" s="772" t="s">
        <v>181</v>
      </c>
      <c r="D124" s="772" t="s">
        <v>151</v>
      </c>
      <c r="E124" s="606" t="s">
        <v>485</v>
      </c>
      <c r="F124" s="687" t="s">
        <v>486</v>
      </c>
      <c r="G124" s="772"/>
      <c r="H124" s="1313">
        <f>SUM(H125)</f>
        <v>0</v>
      </c>
      <c r="I124" s="13"/>
      <c r="J124" s="3"/>
    </row>
    <row r="125" spans="1:10" s="43" customFormat="1" ht="31.5" hidden="1">
      <c r="A125" s="691" t="s">
        <v>726</v>
      </c>
      <c r="B125" s="347" t="s">
        <v>149</v>
      </c>
      <c r="C125" s="772" t="s">
        <v>181</v>
      </c>
      <c r="D125" s="772" t="s">
        <v>151</v>
      </c>
      <c r="E125" s="606" t="s">
        <v>485</v>
      </c>
      <c r="F125" s="687" t="s">
        <v>486</v>
      </c>
      <c r="G125" s="772" t="s">
        <v>625</v>
      </c>
      <c r="H125" s="1314">
        <v>0</v>
      </c>
      <c r="I125" s="13"/>
      <c r="J125" s="3"/>
    </row>
    <row r="126" spans="1:10" s="43" customFormat="1" ht="31.5">
      <c r="A126" s="289" t="s">
        <v>182</v>
      </c>
      <c r="B126" s="1201" t="s">
        <v>149</v>
      </c>
      <c r="C126" s="440" t="s">
        <v>181</v>
      </c>
      <c r="D126" s="440" t="s">
        <v>171</v>
      </c>
      <c r="E126" s="490"/>
      <c r="F126" s="491"/>
      <c r="G126" s="440"/>
      <c r="H126" s="1318">
        <f>+H127+H137</f>
        <v>926929</v>
      </c>
      <c r="I126" s="13"/>
      <c r="J126" s="3"/>
    </row>
    <row r="127" spans="1:10" s="43" customFormat="1" ht="94.5">
      <c r="A127" s="690" t="s">
        <v>491</v>
      </c>
      <c r="B127" s="1202" t="s">
        <v>149</v>
      </c>
      <c r="C127" s="693" t="s">
        <v>181</v>
      </c>
      <c r="D127" s="719" t="s">
        <v>171</v>
      </c>
      <c r="E127" s="720" t="s">
        <v>215</v>
      </c>
      <c r="F127" s="721" t="s">
        <v>464</v>
      </c>
      <c r="G127" s="722"/>
      <c r="H127" s="1319">
        <f>+H128</f>
        <v>212960</v>
      </c>
      <c r="I127" s="22"/>
      <c r="J127" s="3"/>
    </row>
    <row r="128" spans="1:10" s="43" customFormat="1" ht="126">
      <c r="A128" s="699" t="s">
        <v>492</v>
      </c>
      <c r="B128" s="347" t="s">
        <v>149</v>
      </c>
      <c r="C128" s="724" t="s">
        <v>181</v>
      </c>
      <c r="D128" s="725" t="s">
        <v>171</v>
      </c>
      <c r="E128" s="594" t="s">
        <v>216</v>
      </c>
      <c r="F128" s="595" t="s">
        <v>464</v>
      </c>
      <c r="G128" s="726"/>
      <c r="H128" s="1286">
        <f>+H130+H132</f>
        <v>212960</v>
      </c>
      <c r="I128" s="22"/>
      <c r="J128" s="3"/>
    </row>
    <row r="129" spans="1:10" s="43" customFormat="1" ht="63">
      <c r="A129" s="692" t="s">
        <v>476</v>
      </c>
      <c r="B129" s="347" t="s">
        <v>149</v>
      </c>
      <c r="C129" s="724" t="s">
        <v>181</v>
      </c>
      <c r="D129" s="725" t="s">
        <v>171</v>
      </c>
      <c r="E129" s="594" t="s">
        <v>216</v>
      </c>
      <c r="F129" s="595" t="s">
        <v>469</v>
      </c>
      <c r="G129" s="726"/>
      <c r="H129" s="1313">
        <f>SUM(H130)</f>
        <v>212960</v>
      </c>
      <c r="I129" s="22"/>
      <c r="J129" s="3"/>
    </row>
    <row r="130" spans="1:10" s="43" customFormat="1" ht="31.5">
      <c r="A130" s="727" t="s">
        <v>218</v>
      </c>
      <c r="B130" s="347" t="s">
        <v>149</v>
      </c>
      <c r="C130" s="724" t="s">
        <v>181</v>
      </c>
      <c r="D130" s="725" t="s">
        <v>171</v>
      </c>
      <c r="E130" s="594" t="s">
        <v>216</v>
      </c>
      <c r="F130" s="595" t="s">
        <v>489</v>
      </c>
      <c r="G130" s="726"/>
      <c r="H130" s="1286">
        <f>SUM(H131)</f>
        <v>212960</v>
      </c>
      <c r="I130" s="22"/>
      <c r="J130" s="3"/>
    </row>
    <row r="131" spans="1:10" s="43" customFormat="1" ht="51.75" customHeight="1">
      <c r="A131" s="275" t="s">
        <v>804</v>
      </c>
      <c r="B131" s="347" t="s">
        <v>149</v>
      </c>
      <c r="C131" s="481" t="s">
        <v>181</v>
      </c>
      <c r="D131" s="482" t="s">
        <v>171</v>
      </c>
      <c r="E131" s="504" t="s">
        <v>216</v>
      </c>
      <c r="F131" s="505" t="s">
        <v>489</v>
      </c>
      <c r="G131" s="352" t="s">
        <v>159</v>
      </c>
      <c r="H131" s="1287">
        <v>212960</v>
      </c>
      <c r="I131" s="22"/>
      <c r="J131" s="3"/>
    </row>
    <row r="132" spans="1:10" s="43" customFormat="1" ht="49.5" customHeight="1" hidden="1">
      <c r="A132" s="1130" t="s">
        <v>919</v>
      </c>
      <c r="B132" s="347" t="s">
        <v>149</v>
      </c>
      <c r="C132" s="1131" t="s">
        <v>181</v>
      </c>
      <c r="D132" s="1132" t="s">
        <v>171</v>
      </c>
      <c r="E132" s="504" t="s">
        <v>216</v>
      </c>
      <c r="F132" s="505" t="s">
        <v>487</v>
      </c>
      <c r="G132" s="352"/>
      <c r="H132" s="1313">
        <f>SUM(H135+H133)</f>
        <v>0</v>
      </c>
      <c r="I132" s="22"/>
      <c r="J132" s="3"/>
    </row>
    <row r="133" spans="1:10" s="43" customFormat="1" ht="24.75" customHeight="1" hidden="1">
      <c r="A133" s="296" t="s">
        <v>920</v>
      </c>
      <c r="B133" s="347" t="s">
        <v>149</v>
      </c>
      <c r="C133" s="348" t="s">
        <v>181</v>
      </c>
      <c r="D133" s="349" t="s">
        <v>171</v>
      </c>
      <c r="E133" s="504" t="s">
        <v>216</v>
      </c>
      <c r="F133" s="505" t="s">
        <v>921</v>
      </c>
      <c r="G133" s="352"/>
      <c r="H133" s="1286">
        <f>SUM(H134)</f>
        <v>0</v>
      </c>
      <c r="I133" s="22"/>
      <c r="J133" s="3"/>
    </row>
    <row r="134" spans="1:10" s="43" customFormat="1" ht="31.5" hidden="1">
      <c r="A134" s="275" t="s">
        <v>804</v>
      </c>
      <c r="B134" s="347" t="s">
        <v>149</v>
      </c>
      <c r="C134" s="348" t="s">
        <v>181</v>
      </c>
      <c r="D134" s="349" t="s">
        <v>171</v>
      </c>
      <c r="E134" s="504" t="s">
        <v>216</v>
      </c>
      <c r="F134" s="505" t="s">
        <v>921</v>
      </c>
      <c r="G134" s="352" t="s">
        <v>159</v>
      </c>
      <c r="H134" s="1317"/>
      <c r="I134" s="22"/>
      <c r="J134" s="3"/>
    </row>
    <row r="135" spans="1:10" s="43" customFormat="1" ht="63" customHeight="1" hidden="1">
      <c r="A135" s="296" t="s">
        <v>922</v>
      </c>
      <c r="B135" s="1189"/>
      <c r="C135" s="481" t="s">
        <v>181</v>
      </c>
      <c r="D135" s="482" t="s">
        <v>171</v>
      </c>
      <c r="E135" s="504" t="s">
        <v>216</v>
      </c>
      <c r="F135" s="505" t="s">
        <v>923</v>
      </c>
      <c r="G135" s="352"/>
      <c r="H135" s="1286">
        <f>SUM(H136)</f>
        <v>0</v>
      </c>
      <c r="I135" s="22"/>
      <c r="J135" s="3"/>
    </row>
    <row r="136" spans="1:10" s="43" customFormat="1" ht="84" customHeight="1" hidden="1">
      <c r="A136" s="275" t="s">
        <v>804</v>
      </c>
      <c r="B136" s="1196"/>
      <c r="C136" s="348" t="s">
        <v>181</v>
      </c>
      <c r="D136" s="349" t="s">
        <v>171</v>
      </c>
      <c r="E136" s="504" t="s">
        <v>216</v>
      </c>
      <c r="F136" s="505" t="s">
        <v>923</v>
      </c>
      <c r="G136" s="364" t="s">
        <v>159</v>
      </c>
      <c r="H136" s="1295"/>
      <c r="I136" s="22"/>
      <c r="J136" s="3"/>
    </row>
    <row r="137" spans="1:10" s="43" customFormat="1" ht="81.75" customHeight="1">
      <c r="A137" s="690" t="s">
        <v>981</v>
      </c>
      <c r="B137" s="1202" t="s">
        <v>149</v>
      </c>
      <c r="C137" s="1133" t="s">
        <v>181</v>
      </c>
      <c r="D137" s="1134" t="s">
        <v>171</v>
      </c>
      <c r="E137" s="1135" t="s">
        <v>924</v>
      </c>
      <c r="F137" s="1136" t="s">
        <v>464</v>
      </c>
      <c r="G137" s="1137"/>
      <c r="H137" s="1319">
        <f>+H138</f>
        <v>713969</v>
      </c>
      <c r="I137" s="22"/>
      <c r="J137" s="3"/>
    </row>
    <row r="138" spans="1:10" s="43" customFormat="1" ht="95.25" customHeight="1">
      <c r="A138" s="728" t="s">
        <v>982</v>
      </c>
      <c r="B138" s="347" t="s">
        <v>149</v>
      </c>
      <c r="C138" s="459" t="s">
        <v>181</v>
      </c>
      <c r="D138" s="528" t="s">
        <v>171</v>
      </c>
      <c r="E138" s="504" t="s">
        <v>925</v>
      </c>
      <c r="F138" s="505" t="s">
        <v>464</v>
      </c>
      <c r="G138" s="731"/>
      <c r="H138" s="1286">
        <f>SUM(H139)</f>
        <v>713969</v>
      </c>
      <c r="I138" s="22"/>
      <c r="J138" s="3"/>
    </row>
    <row r="139" spans="1:10" s="43" customFormat="1" ht="42" customHeight="1">
      <c r="A139" s="728" t="s">
        <v>926</v>
      </c>
      <c r="B139" s="347" t="s">
        <v>149</v>
      </c>
      <c r="C139" s="459" t="s">
        <v>181</v>
      </c>
      <c r="D139" s="528" t="s">
        <v>171</v>
      </c>
      <c r="E139" s="504" t="s">
        <v>925</v>
      </c>
      <c r="F139" s="505" t="s">
        <v>469</v>
      </c>
      <c r="G139" s="731"/>
      <c r="H139" s="1316">
        <f>SUM(H140+H144)</f>
        <v>713969</v>
      </c>
      <c r="I139" s="22"/>
      <c r="J139" s="3"/>
    </row>
    <row r="140" spans="1:10" s="27" customFormat="1" ht="30.75" customHeight="1">
      <c r="A140" s="728" t="s">
        <v>1058</v>
      </c>
      <c r="B140" s="347" t="s">
        <v>149</v>
      </c>
      <c r="C140" s="459" t="s">
        <v>181</v>
      </c>
      <c r="D140" s="528" t="s">
        <v>171</v>
      </c>
      <c r="E140" s="504" t="s">
        <v>925</v>
      </c>
      <c r="F140" s="505" t="s">
        <v>928</v>
      </c>
      <c r="G140" s="731"/>
      <c r="H140" s="1286">
        <f>SUM(H141)</f>
        <v>693256</v>
      </c>
      <c r="I140" s="22"/>
      <c r="J140" s="22"/>
    </row>
    <row r="141" spans="1:39" s="54" customFormat="1" ht="31.5">
      <c r="A141" s="275" t="s">
        <v>804</v>
      </c>
      <c r="B141" s="347" t="s">
        <v>149</v>
      </c>
      <c r="C141" s="459" t="s">
        <v>181</v>
      </c>
      <c r="D141" s="528" t="s">
        <v>171</v>
      </c>
      <c r="E141" s="504" t="s">
        <v>925</v>
      </c>
      <c r="F141" s="505" t="s">
        <v>928</v>
      </c>
      <c r="G141" s="530" t="s">
        <v>159</v>
      </c>
      <c r="H141" s="1320">
        <v>693256</v>
      </c>
      <c r="I141" s="22"/>
      <c r="J141" s="26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</row>
    <row r="142" spans="1:39" s="42" customFormat="1" ht="32.25" customHeight="1" hidden="1">
      <c r="A142" s="276" t="s">
        <v>929</v>
      </c>
      <c r="B142" s="347" t="s">
        <v>149</v>
      </c>
      <c r="C142" s="459" t="s">
        <v>181</v>
      </c>
      <c r="D142" s="528" t="s">
        <v>171</v>
      </c>
      <c r="E142" s="504" t="s">
        <v>925</v>
      </c>
      <c r="F142" s="505" t="s">
        <v>930</v>
      </c>
      <c r="G142" s="530"/>
      <c r="H142" s="1286">
        <f>SUM(H143)</f>
        <v>0</v>
      </c>
      <c r="I142" s="22"/>
      <c r="J142" s="13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</row>
    <row r="143" spans="1:39" s="42" customFormat="1" ht="42.75" customHeight="1" hidden="1">
      <c r="A143" s="275" t="s">
        <v>804</v>
      </c>
      <c r="B143" s="347" t="s">
        <v>149</v>
      </c>
      <c r="C143" s="459" t="s">
        <v>181</v>
      </c>
      <c r="D143" s="528" t="s">
        <v>171</v>
      </c>
      <c r="E143" s="504" t="s">
        <v>925</v>
      </c>
      <c r="F143" s="505" t="s">
        <v>930</v>
      </c>
      <c r="G143" s="530" t="s">
        <v>159</v>
      </c>
      <c r="H143" s="1320"/>
      <c r="I143" s="22"/>
      <c r="J143" s="13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</row>
    <row r="144" spans="1:39" s="42" customFormat="1" ht="42.75" customHeight="1">
      <c r="A144" s="728" t="s">
        <v>927</v>
      </c>
      <c r="B144" s="347" t="s">
        <v>149</v>
      </c>
      <c r="C144" s="459" t="s">
        <v>181</v>
      </c>
      <c r="D144" s="528" t="s">
        <v>171</v>
      </c>
      <c r="E144" s="504" t="s">
        <v>925</v>
      </c>
      <c r="F144" s="505" t="s">
        <v>1072</v>
      </c>
      <c r="G144" s="530"/>
      <c r="H144" s="1286">
        <f>SUM(H145)</f>
        <v>20713</v>
      </c>
      <c r="I144" s="22"/>
      <c r="J144" s="13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</row>
    <row r="145" spans="1:39" s="42" customFormat="1" ht="42.75" customHeight="1">
      <c r="A145" s="275" t="s">
        <v>804</v>
      </c>
      <c r="B145" s="347" t="s">
        <v>149</v>
      </c>
      <c r="C145" s="459" t="s">
        <v>181</v>
      </c>
      <c r="D145" s="528" t="s">
        <v>171</v>
      </c>
      <c r="E145" s="504" t="s">
        <v>925</v>
      </c>
      <c r="F145" s="505" t="s">
        <v>1072</v>
      </c>
      <c r="G145" s="530" t="s">
        <v>159</v>
      </c>
      <c r="H145" s="1320">
        <v>20713</v>
      </c>
      <c r="I145" s="22"/>
      <c r="J145" s="13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</row>
    <row r="146" spans="1:10" s="41" customFormat="1" ht="31.5">
      <c r="A146" s="269" t="s">
        <v>183</v>
      </c>
      <c r="B146" s="1203" t="s">
        <v>149</v>
      </c>
      <c r="C146" s="313" t="s">
        <v>184</v>
      </c>
      <c r="D146" s="313"/>
      <c r="E146" s="487"/>
      <c r="F146" s="488"/>
      <c r="G146" s="313"/>
      <c r="H146" s="1311">
        <f>SUM(H147)</f>
        <v>2093663.05</v>
      </c>
      <c r="I146" s="262"/>
      <c r="J146" s="13"/>
    </row>
    <row r="147" spans="1:10" s="41" customFormat="1" ht="31.5" customHeight="1">
      <c r="A147" s="270" t="s">
        <v>185</v>
      </c>
      <c r="B147" s="1201" t="s">
        <v>149</v>
      </c>
      <c r="C147" s="320" t="s">
        <v>184</v>
      </c>
      <c r="D147" s="320" t="s">
        <v>150</v>
      </c>
      <c r="E147" s="381"/>
      <c r="F147" s="382"/>
      <c r="G147" s="320"/>
      <c r="H147" s="1284">
        <f>+H148</f>
        <v>2093663.05</v>
      </c>
      <c r="I147" s="262"/>
      <c r="J147" s="13"/>
    </row>
    <row r="148" spans="1:39" s="42" customFormat="1" ht="71.25" customHeight="1">
      <c r="A148" s="735" t="s">
        <v>453</v>
      </c>
      <c r="B148" s="776" t="s">
        <v>149</v>
      </c>
      <c r="C148" s="736" t="s">
        <v>184</v>
      </c>
      <c r="D148" s="736" t="s">
        <v>150</v>
      </c>
      <c r="E148" s="694" t="s">
        <v>201</v>
      </c>
      <c r="F148" s="711" t="s">
        <v>464</v>
      </c>
      <c r="G148" s="712"/>
      <c r="H148" s="1321">
        <f>+H149</f>
        <v>2093663.05</v>
      </c>
      <c r="I148" s="22"/>
      <c r="J148" s="13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</row>
    <row r="149" spans="1:10" s="41" customFormat="1" ht="62.25" customHeight="1">
      <c r="A149" s="728" t="s">
        <v>454</v>
      </c>
      <c r="B149" s="347" t="s">
        <v>149</v>
      </c>
      <c r="C149" s="459" t="s">
        <v>184</v>
      </c>
      <c r="D149" s="459" t="s">
        <v>150</v>
      </c>
      <c r="E149" s="583" t="s">
        <v>203</v>
      </c>
      <c r="F149" s="584" t="s">
        <v>464</v>
      </c>
      <c r="G149" s="459"/>
      <c r="H149" s="1316">
        <f>SUM(H150)</f>
        <v>2093663.05</v>
      </c>
      <c r="I149" s="22"/>
      <c r="J149" s="13"/>
    </row>
    <row r="150" spans="1:10" s="41" customFormat="1" ht="46.5" customHeight="1">
      <c r="A150" s="729" t="s">
        <v>494</v>
      </c>
      <c r="B150" s="347" t="s">
        <v>149</v>
      </c>
      <c r="C150" s="459" t="s">
        <v>184</v>
      </c>
      <c r="D150" s="730" t="s">
        <v>150</v>
      </c>
      <c r="E150" s="583" t="s">
        <v>203</v>
      </c>
      <c r="F150" s="584" t="s">
        <v>469</v>
      </c>
      <c r="G150" s="731"/>
      <c r="H150" s="1316">
        <f>SUM(H157+H155+H153)</f>
        <v>2093663.05</v>
      </c>
      <c r="I150" s="22"/>
      <c r="J150" s="13"/>
    </row>
    <row r="151" spans="1:10" s="41" customFormat="1" ht="50.25" customHeight="1" hidden="1">
      <c r="A151" s="728" t="s">
        <v>931</v>
      </c>
      <c r="B151" s="1188"/>
      <c r="C151" s="459" t="s">
        <v>184</v>
      </c>
      <c r="D151" s="730" t="s">
        <v>150</v>
      </c>
      <c r="E151" s="606" t="s">
        <v>203</v>
      </c>
      <c r="F151" s="687" t="s">
        <v>932</v>
      </c>
      <c r="G151" s="731"/>
      <c r="H151" s="1286">
        <f>SUM(H152)</f>
        <v>0</v>
      </c>
      <c r="I151" s="22"/>
      <c r="J151" s="13"/>
    </row>
    <row r="152" spans="1:10" s="41" customFormat="1" ht="38.25" customHeight="1" hidden="1">
      <c r="A152" s="137" t="s">
        <v>157</v>
      </c>
      <c r="B152" s="1186"/>
      <c r="C152" s="459" t="s">
        <v>184</v>
      </c>
      <c r="D152" s="730" t="s">
        <v>150</v>
      </c>
      <c r="E152" s="606" t="s">
        <v>203</v>
      </c>
      <c r="F152" s="687" t="s">
        <v>932</v>
      </c>
      <c r="G152" s="731" t="s">
        <v>152</v>
      </c>
      <c r="H152" s="1289"/>
      <c r="I152" s="22"/>
      <c r="J152" s="13"/>
    </row>
    <row r="153" spans="1:10" s="41" customFormat="1" ht="38.25" customHeight="1">
      <c r="A153" s="728" t="s">
        <v>1061</v>
      </c>
      <c r="B153" s="347" t="s">
        <v>149</v>
      </c>
      <c r="C153" s="459" t="s">
        <v>184</v>
      </c>
      <c r="D153" s="730" t="s">
        <v>150</v>
      </c>
      <c r="E153" s="606" t="s">
        <v>203</v>
      </c>
      <c r="F153" s="687" t="s">
        <v>932</v>
      </c>
      <c r="G153" s="731"/>
      <c r="H153" s="1286">
        <f>SUM(H154)</f>
        <v>558556</v>
      </c>
      <c r="I153" s="22"/>
      <c r="J153" s="13"/>
    </row>
    <row r="154" spans="1:10" s="41" customFormat="1" ht="38.25" customHeight="1">
      <c r="A154" s="137" t="s">
        <v>157</v>
      </c>
      <c r="B154" s="347" t="s">
        <v>149</v>
      </c>
      <c r="C154" s="459" t="s">
        <v>184</v>
      </c>
      <c r="D154" s="730" t="s">
        <v>150</v>
      </c>
      <c r="E154" s="606" t="s">
        <v>203</v>
      </c>
      <c r="F154" s="687" t="s">
        <v>932</v>
      </c>
      <c r="G154" s="731" t="s">
        <v>152</v>
      </c>
      <c r="H154" s="1289">
        <v>558556</v>
      </c>
      <c r="I154" s="22"/>
      <c r="J154" s="13"/>
    </row>
    <row r="155" spans="1:10" s="41" customFormat="1" ht="49.5" customHeight="1">
      <c r="A155" s="728" t="s">
        <v>1034</v>
      </c>
      <c r="B155" s="347" t="s">
        <v>149</v>
      </c>
      <c r="C155" s="459" t="s">
        <v>184</v>
      </c>
      <c r="D155" s="730" t="s">
        <v>150</v>
      </c>
      <c r="E155" s="446" t="s">
        <v>203</v>
      </c>
      <c r="F155" s="537" t="s">
        <v>934</v>
      </c>
      <c r="G155" s="731"/>
      <c r="H155" s="1286">
        <f>SUM(H156)</f>
        <v>1006527.17</v>
      </c>
      <c r="I155" s="22"/>
      <c r="J155" s="13"/>
    </row>
    <row r="156" spans="1:10" s="41" customFormat="1" ht="61.5" customHeight="1">
      <c r="A156" s="137" t="s">
        <v>157</v>
      </c>
      <c r="B156" s="347" t="s">
        <v>149</v>
      </c>
      <c r="C156" s="348" t="s">
        <v>184</v>
      </c>
      <c r="D156" s="348" t="s">
        <v>150</v>
      </c>
      <c r="E156" s="446" t="s">
        <v>203</v>
      </c>
      <c r="F156" s="537" t="s">
        <v>934</v>
      </c>
      <c r="G156" s="348" t="s">
        <v>152</v>
      </c>
      <c r="H156" s="1295">
        <v>1006527.17</v>
      </c>
      <c r="I156" s="29"/>
      <c r="J156" s="13"/>
    </row>
    <row r="157" spans="1:10" s="41" customFormat="1" ht="36.75" customHeight="1">
      <c r="A157" s="728" t="s">
        <v>205</v>
      </c>
      <c r="B157" s="347" t="s">
        <v>149</v>
      </c>
      <c r="C157" s="348" t="s">
        <v>184</v>
      </c>
      <c r="D157" s="348" t="s">
        <v>150</v>
      </c>
      <c r="E157" s="446" t="s">
        <v>203</v>
      </c>
      <c r="F157" s="537" t="s">
        <v>436</v>
      </c>
      <c r="G157" s="348"/>
      <c r="H157" s="1313">
        <f>SUM(H158+H159)</f>
        <v>528579.88</v>
      </c>
      <c r="I157" s="29"/>
      <c r="J157" s="13"/>
    </row>
    <row r="158" spans="1:10" s="27" customFormat="1" ht="43.5" customHeight="1">
      <c r="A158" s="275" t="s">
        <v>804</v>
      </c>
      <c r="B158" s="347" t="s">
        <v>149</v>
      </c>
      <c r="C158" s="348" t="s">
        <v>184</v>
      </c>
      <c r="D158" s="348" t="s">
        <v>150</v>
      </c>
      <c r="E158" s="446" t="s">
        <v>203</v>
      </c>
      <c r="F158" s="537" t="s">
        <v>436</v>
      </c>
      <c r="G158" s="348" t="s">
        <v>159</v>
      </c>
      <c r="H158" s="1295">
        <v>516579.88</v>
      </c>
      <c r="I158" s="63"/>
      <c r="J158" s="22"/>
    </row>
    <row r="159" spans="1:10" s="27" customFormat="1" ht="22.5" customHeight="1">
      <c r="A159" s="287" t="s">
        <v>160</v>
      </c>
      <c r="B159" s="347" t="s">
        <v>149</v>
      </c>
      <c r="C159" s="348" t="s">
        <v>184</v>
      </c>
      <c r="D159" s="348" t="s">
        <v>150</v>
      </c>
      <c r="E159" s="446" t="s">
        <v>203</v>
      </c>
      <c r="F159" s="537" t="s">
        <v>436</v>
      </c>
      <c r="G159" s="348" t="s">
        <v>161</v>
      </c>
      <c r="H159" s="1295">
        <v>12000</v>
      </c>
      <c r="I159" s="29"/>
      <c r="J159" s="22"/>
    </row>
    <row r="160" spans="1:39" s="38" customFormat="1" ht="45" customHeight="1">
      <c r="A160" s="269" t="s">
        <v>186</v>
      </c>
      <c r="B160" s="1203" t="s">
        <v>149</v>
      </c>
      <c r="C160" s="576">
        <v>10</v>
      </c>
      <c r="D160" s="563"/>
      <c r="E160" s="1422"/>
      <c r="F160" s="1423"/>
      <c r="G160" s="1325"/>
      <c r="H160" s="1283">
        <f>+H161</f>
        <v>182598.62</v>
      </c>
      <c r="I160" s="835">
        <f>+I161</f>
        <v>0</v>
      </c>
      <c r="J160" s="29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</row>
    <row r="161" spans="1:39" s="38" customFormat="1" ht="27" customHeight="1">
      <c r="A161" s="1327" t="s">
        <v>187</v>
      </c>
      <c r="B161" s="1328" t="s">
        <v>149</v>
      </c>
      <c r="C161" s="1326">
        <v>10</v>
      </c>
      <c r="D161" s="459" t="s">
        <v>150</v>
      </c>
      <c r="E161" s="1420"/>
      <c r="F161" s="1421"/>
      <c r="G161" s="765"/>
      <c r="H161" s="1284">
        <f>H162</f>
        <v>182598.62</v>
      </c>
      <c r="I161" s="834">
        <f>+I162</f>
        <v>0</v>
      </c>
      <c r="J161" s="29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</row>
    <row r="162" spans="1:39" s="56" customFormat="1" ht="39" customHeight="1">
      <c r="A162" s="759" t="s">
        <v>246</v>
      </c>
      <c r="B162" s="1328" t="s">
        <v>149</v>
      </c>
      <c r="C162" s="1326">
        <v>10</v>
      </c>
      <c r="D162" s="459" t="s">
        <v>150</v>
      </c>
      <c r="E162" s="703" t="s">
        <v>245</v>
      </c>
      <c r="F162" s="704" t="s">
        <v>464</v>
      </c>
      <c r="G162" s="765"/>
      <c r="H162" s="1324">
        <f>H163</f>
        <v>182598.62</v>
      </c>
      <c r="I162" s="836">
        <f>+I163</f>
        <v>0</v>
      </c>
      <c r="J162" s="63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</row>
    <row r="163" spans="1:39" s="38" customFormat="1" ht="30" customHeight="1">
      <c r="A163" s="734" t="s">
        <v>248</v>
      </c>
      <c r="B163" s="1328" t="s">
        <v>149</v>
      </c>
      <c r="C163" s="1326">
        <v>10</v>
      </c>
      <c r="D163" s="459" t="s">
        <v>150</v>
      </c>
      <c r="E163" s="606" t="s">
        <v>247</v>
      </c>
      <c r="F163" s="607" t="s">
        <v>464</v>
      </c>
      <c r="G163" s="361"/>
      <c r="H163" s="1313">
        <f>SUM(H164)</f>
        <v>182598.62</v>
      </c>
      <c r="I163" s="837">
        <f>+I164</f>
        <v>0</v>
      </c>
      <c r="J163" s="29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</row>
    <row r="164" spans="1:39" s="38" customFormat="1" ht="43.5" customHeight="1">
      <c r="A164" s="734" t="s">
        <v>188</v>
      </c>
      <c r="B164" s="1328" t="s">
        <v>149</v>
      </c>
      <c r="C164" s="1326">
        <v>10</v>
      </c>
      <c r="D164" s="459" t="s">
        <v>150</v>
      </c>
      <c r="E164" s="606" t="s">
        <v>247</v>
      </c>
      <c r="F164" s="607" t="s">
        <v>764</v>
      </c>
      <c r="G164" s="361"/>
      <c r="H164" s="1291">
        <f>H165</f>
        <v>182598.62</v>
      </c>
      <c r="I164" s="838">
        <f>+I165</f>
        <v>0</v>
      </c>
      <c r="J164" s="29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</row>
    <row r="165" spans="1:39" s="38" customFormat="1" ht="39" customHeight="1">
      <c r="A165" s="137" t="s">
        <v>189</v>
      </c>
      <c r="B165" s="347" t="s">
        <v>149</v>
      </c>
      <c r="C165" s="1326">
        <v>10</v>
      </c>
      <c r="D165" s="348" t="s">
        <v>150</v>
      </c>
      <c r="E165" s="606" t="s">
        <v>247</v>
      </c>
      <c r="F165" s="607" t="s">
        <v>764</v>
      </c>
      <c r="G165" s="618" t="s">
        <v>190</v>
      </c>
      <c r="H165" s="1323">
        <v>182598.62</v>
      </c>
      <c r="I165" s="862">
        <v>0</v>
      </c>
      <c r="J165" s="29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</row>
    <row r="166" spans="1:39" s="38" customFormat="1" ht="18.75">
      <c r="A166" s="632"/>
      <c r="B166" s="632"/>
      <c r="C166" s="632"/>
      <c r="D166" s="633"/>
      <c r="E166" s="634"/>
      <c r="F166" s="635"/>
      <c r="G166" s="636"/>
      <c r="H166" s="633"/>
      <c r="I166" s="637"/>
      <c r="J166" s="29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</row>
    <row r="167" spans="1:39" s="38" customFormat="1" ht="18.75">
      <c r="A167" s="626"/>
      <c r="B167" s="626"/>
      <c r="C167" s="626"/>
      <c r="D167" s="627"/>
      <c r="E167" s="628"/>
      <c r="F167" s="629"/>
      <c r="G167" s="630"/>
      <c r="H167" s="627"/>
      <c r="I167" s="631"/>
      <c r="J167" s="29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</row>
    <row r="168" spans="1:39" s="38" customFormat="1" ht="18.75">
      <c r="A168" s="6"/>
      <c r="B168" s="6"/>
      <c r="C168" s="6"/>
      <c r="D168" s="7"/>
      <c r="E168" s="57"/>
      <c r="F168" s="58"/>
      <c r="G168" s="59"/>
      <c r="H168" s="7"/>
      <c r="I168" s="60"/>
      <c r="J168" s="29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</row>
    <row r="169" spans="1:39" s="38" customFormat="1" ht="18.75">
      <c r="A169" s="6"/>
      <c r="B169" s="6"/>
      <c r="C169" s="6"/>
      <c r="D169" s="7"/>
      <c r="E169" s="57"/>
      <c r="F169" s="58"/>
      <c r="G169" s="59"/>
      <c r="H169" s="7"/>
      <c r="I169" s="60"/>
      <c r="J169" s="29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</row>
    <row r="170" spans="1:39" s="38" customFormat="1" ht="18.75">
      <c r="A170" s="6"/>
      <c r="B170" s="6"/>
      <c r="C170" s="6"/>
      <c r="D170" s="7"/>
      <c r="E170" s="57"/>
      <c r="F170" s="58"/>
      <c r="G170" s="59"/>
      <c r="H170" s="7"/>
      <c r="I170" s="60"/>
      <c r="J170" s="29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</row>
    <row r="171" spans="1:39" s="38" customFormat="1" ht="18.75">
      <c r="A171" s="6"/>
      <c r="B171" s="6"/>
      <c r="C171" s="6"/>
      <c r="D171" s="7"/>
      <c r="E171" s="57"/>
      <c r="F171" s="58"/>
      <c r="G171" s="59"/>
      <c r="H171" s="7"/>
      <c r="I171" s="60"/>
      <c r="J171" s="29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</row>
    <row r="172" spans="1:39" s="38" customFormat="1" ht="18.75">
      <c r="A172" s="6"/>
      <c r="B172" s="6"/>
      <c r="C172" s="6"/>
      <c r="D172" s="7"/>
      <c r="E172" s="57"/>
      <c r="F172" s="58"/>
      <c r="G172" s="59"/>
      <c r="H172" s="7"/>
      <c r="I172" s="60"/>
      <c r="J172" s="29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</row>
    <row r="173" spans="1:39" s="38" customFormat="1" ht="18.75">
      <c r="A173" s="6"/>
      <c r="B173" s="6"/>
      <c r="C173" s="6"/>
      <c r="D173" s="7"/>
      <c r="E173" s="57"/>
      <c r="F173" s="58"/>
      <c r="G173" s="59"/>
      <c r="H173" s="7"/>
      <c r="I173" s="60"/>
      <c r="J173" s="29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</row>
    <row r="174" spans="1:39" s="38" customFormat="1" ht="18.75">
      <c r="A174" s="6"/>
      <c r="B174" s="6"/>
      <c r="C174" s="6"/>
      <c r="D174" s="7"/>
      <c r="E174" s="57"/>
      <c r="F174" s="58"/>
      <c r="G174" s="59"/>
      <c r="H174" s="7"/>
      <c r="I174" s="60"/>
      <c r="J174" s="29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</row>
    <row r="175" spans="1:39" s="38" customFormat="1" ht="18.75">
      <c r="A175" s="6"/>
      <c r="B175" s="6"/>
      <c r="C175" s="6"/>
      <c r="D175" s="7"/>
      <c r="E175" s="57"/>
      <c r="F175" s="58"/>
      <c r="G175" s="59"/>
      <c r="H175" s="7"/>
      <c r="I175" s="60"/>
      <c r="J175" s="29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</row>
    <row r="176" spans="1:39" s="38" customFormat="1" ht="18.75">
      <c r="A176" s="6"/>
      <c r="B176" s="6"/>
      <c r="C176" s="6"/>
      <c r="D176" s="7"/>
      <c r="E176" s="57"/>
      <c r="F176" s="58"/>
      <c r="G176" s="59"/>
      <c r="H176" s="7"/>
      <c r="I176" s="60"/>
      <c r="J176" s="29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</row>
    <row r="177" spans="1:39" s="38" customFormat="1" ht="18.75">
      <c r="A177" s="6"/>
      <c r="B177" s="6"/>
      <c r="C177" s="6"/>
      <c r="D177" s="7"/>
      <c r="E177" s="57"/>
      <c r="F177" s="58"/>
      <c r="G177" s="59"/>
      <c r="H177" s="7"/>
      <c r="I177" s="60"/>
      <c r="J177" s="29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</row>
    <row r="178" spans="1:39" s="38" customFormat="1" ht="18.75">
      <c r="A178" s="6"/>
      <c r="B178" s="6"/>
      <c r="C178" s="6"/>
      <c r="D178" s="7"/>
      <c r="E178" s="57"/>
      <c r="F178" s="58"/>
      <c r="G178" s="59"/>
      <c r="H178" s="7"/>
      <c r="I178" s="60"/>
      <c r="J178" s="29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</row>
    <row r="179" spans="1:39" s="38" customFormat="1" ht="18.75">
      <c r="A179" s="6"/>
      <c r="B179" s="6"/>
      <c r="C179" s="6"/>
      <c r="D179" s="7"/>
      <c r="E179" s="57"/>
      <c r="F179" s="58"/>
      <c r="G179" s="59"/>
      <c r="H179" s="7"/>
      <c r="I179" s="60"/>
      <c r="J179" s="29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</row>
    <row r="180" spans="1:39" s="38" customFormat="1" ht="18.75">
      <c r="A180" s="6"/>
      <c r="B180" s="6"/>
      <c r="C180" s="6"/>
      <c r="D180" s="7"/>
      <c r="E180" s="57"/>
      <c r="F180" s="58"/>
      <c r="G180" s="59"/>
      <c r="H180" s="7"/>
      <c r="I180" s="60"/>
      <c r="J180" s="29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</row>
    <row r="181" spans="1:39" s="38" customFormat="1" ht="18.75">
      <c r="A181" s="6"/>
      <c r="B181" s="6"/>
      <c r="C181" s="6"/>
      <c r="D181" s="7"/>
      <c r="E181" s="57"/>
      <c r="F181" s="58"/>
      <c r="G181" s="59"/>
      <c r="H181" s="7"/>
      <c r="I181" s="60"/>
      <c r="J181" s="29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</row>
    <row r="182" spans="1:39" s="38" customFormat="1" ht="18.75">
      <c r="A182" s="6"/>
      <c r="B182" s="6"/>
      <c r="C182" s="6"/>
      <c r="D182" s="7"/>
      <c r="E182" s="57"/>
      <c r="F182" s="58"/>
      <c r="G182" s="59"/>
      <c r="H182" s="7"/>
      <c r="I182" s="60"/>
      <c r="J182" s="29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</row>
    <row r="183" spans="1:39" s="38" customFormat="1" ht="18.75">
      <c r="A183" s="6"/>
      <c r="B183" s="6"/>
      <c r="C183" s="6"/>
      <c r="D183" s="7"/>
      <c r="E183" s="57"/>
      <c r="F183" s="58"/>
      <c r="G183" s="59"/>
      <c r="H183" s="7"/>
      <c r="I183" s="60"/>
      <c r="J183" s="29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</row>
    <row r="184" spans="1:39" s="38" customFormat="1" ht="18.75">
      <c r="A184" s="6"/>
      <c r="B184" s="6"/>
      <c r="C184" s="6"/>
      <c r="D184" s="7"/>
      <c r="E184" s="57"/>
      <c r="F184" s="58"/>
      <c r="G184" s="59"/>
      <c r="H184" s="7"/>
      <c r="I184" s="60"/>
      <c r="J184" s="29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</row>
    <row r="185" spans="1:39" s="38" customFormat="1" ht="18.75">
      <c r="A185" s="6"/>
      <c r="B185" s="6"/>
      <c r="C185" s="6"/>
      <c r="D185" s="7"/>
      <c r="E185" s="57"/>
      <c r="F185" s="58"/>
      <c r="G185" s="59"/>
      <c r="H185" s="7"/>
      <c r="I185" s="60"/>
      <c r="J185" s="29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</row>
    <row r="186" spans="1:39" s="38" customFormat="1" ht="18.75">
      <c r="A186" s="6"/>
      <c r="B186" s="6"/>
      <c r="C186" s="6"/>
      <c r="D186" s="7"/>
      <c r="E186" s="57"/>
      <c r="F186" s="58"/>
      <c r="G186" s="59"/>
      <c r="H186" s="7"/>
      <c r="I186" s="60"/>
      <c r="J186" s="29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</row>
    <row r="187" spans="1:39" s="38" customFormat="1" ht="18.75">
      <c r="A187" s="6"/>
      <c r="B187" s="6"/>
      <c r="C187" s="6"/>
      <c r="D187" s="7"/>
      <c r="E187" s="57"/>
      <c r="F187" s="58"/>
      <c r="G187" s="59"/>
      <c r="H187" s="7"/>
      <c r="I187" s="60"/>
      <c r="J187" s="29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</row>
    <row r="188" spans="1:39" s="38" customFormat="1" ht="18.75">
      <c r="A188" s="6"/>
      <c r="B188" s="6"/>
      <c r="C188" s="6"/>
      <c r="D188" s="7"/>
      <c r="E188" s="57"/>
      <c r="F188" s="58"/>
      <c r="G188" s="59"/>
      <c r="H188" s="7"/>
      <c r="I188" s="60"/>
      <c r="J188" s="29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</row>
    <row r="189" spans="1:39" s="38" customFormat="1" ht="18.75">
      <c r="A189" s="6"/>
      <c r="B189" s="6"/>
      <c r="C189" s="6"/>
      <c r="D189" s="7"/>
      <c r="E189" s="57"/>
      <c r="F189" s="58"/>
      <c r="G189" s="59"/>
      <c r="H189" s="7"/>
      <c r="I189" s="60"/>
      <c r="J189" s="29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</row>
    <row r="190" spans="1:39" s="38" customFormat="1" ht="18.75">
      <c r="A190" s="6"/>
      <c r="B190" s="6"/>
      <c r="C190" s="6"/>
      <c r="D190" s="7"/>
      <c r="E190" s="57"/>
      <c r="F190" s="58"/>
      <c r="G190" s="59"/>
      <c r="H190" s="7"/>
      <c r="I190" s="60"/>
      <c r="J190" s="29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</row>
    <row r="191" spans="1:39" s="38" customFormat="1" ht="18.75">
      <c r="A191" s="6"/>
      <c r="B191" s="6"/>
      <c r="C191" s="6"/>
      <c r="D191" s="7"/>
      <c r="E191" s="57"/>
      <c r="F191" s="58"/>
      <c r="G191" s="59"/>
      <c r="H191" s="7"/>
      <c r="I191" s="60"/>
      <c r="J191" s="29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</row>
    <row r="192" spans="1:39" s="38" customFormat="1" ht="18.75">
      <c r="A192" s="6"/>
      <c r="B192" s="6"/>
      <c r="C192" s="6"/>
      <c r="D192" s="7"/>
      <c r="E192" s="57"/>
      <c r="F192" s="58"/>
      <c r="G192" s="59"/>
      <c r="H192" s="7"/>
      <c r="I192" s="60"/>
      <c r="J192" s="29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</row>
    <row r="193" spans="1:39" s="38" customFormat="1" ht="18.75">
      <c r="A193" s="6"/>
      <c r="B193" s="6"/>
      <c r="C193" s="6"/>
      <c r="D193" s="7"/>
      <c r="E193" s="57"/>
      <c r="F193" s="58"/>
      <c r="G193" s="59"/>
      <c r="H193" s="7"/>
      <c r="I193" s="60"/>
      <c r="J193" s="29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</row>
    <row r="194" spans="1:39" s="38" customFormat="1" ht="18.75">
      <c r="A194" s="6"/>
      <c r="B194" s="6"/>
      <c r="C194" s="6"/>
      <c r="D194" s="7"/>
      <c r="E194" s="57"/>
      <c r="F194" s="58"/>
      <c r="G194" s="59"/>
      <c r="H194" s="7"/>
      <c r="I194" s="60"/>
      <c r="J194" s="29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</row>
    <row r="195" spans="1:39" s="38" customFormat="1" ht="18.75">
      <c r="A195" s="6"/>
      <c r="B195" s="6"/>
      <c r="C195" s="6"/>
      <c r="D195" s="7"/>
      <c r="E195" s="57"/>
      <c r="F195" s="58"/>
      <c r="G195" s="59"/>
      <c r="H195" s="7"/>
      <c r="I195" s="60"/>
      <c r="J195" s="29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</row>
    <row r="196" spans="1:39" s="38" customFormat="1" ht="18.75">
      <c r="A196" s="6"/>
      <c r="B196" s="6"/>
      <c r="C196" s="6"/>
      <c r="D196" s="7"/>
      <c r="E196" s="57"/>
      <c r="F196" s="58"/>
      <c r="G196" s="59"/>
      <c r="H196" s="7"/>
      <c r="I196" s="60"/>
      <c r="J196" s="29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</row>
    <row r="197" spans="1:39" s="38" customFormat="1" ht="18.75">
      <c r="A197" s="6"/>
      <c r="B197" s="6"/>
      <c r="C197" s="6"/>
      <c r="D197" s="7"/>
      <c r="E197" s="57"/>
      <c r="F197" s="58"/>
      <c r="G197" s="59"/>
      <c r="H197" s="7"/>
      <c r="I197" s="60"/>
      <c r="J197" s="29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</row>
    <row r="198" spans="1:39" s="38" customFormat="1" ht="18.75">
      <c r="A198" s="6"/>
      <c r="B198" s="6"/>
      <c r="C198" s="6"/>
      <c r="D198" s="7"/>
      <c r="E198" s="57"/>
      <c r="F198" s="58"/>
      <c r="G198" s="59"/>
      <c r="H198" s="7"/>
      <c r="I198" s="60"/>
      <c r="J198" s="29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</row>
    <row r="199" spans="1:39" s="38" customFormat="1" ht="18.75">
      <c r="A199" s="6"/>
      <c r="B199" s="6"/>
      <c r="C199" s="6"/>
      <c r="D199" s="7"/>
      <c r="E199" s="57"/>
      <c r="F199" s="58"/>
      <c r="G199" s="59"/>
      <c r="H199" s="7"/>
      <c r="I199" s="60"/>
      <c r="J199" s="29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</row>
    <row r="200" spans="1:39" s="38" customFormat="1" ht="18.75">
      <c r="A200" s="6"/>
      <c r="B200" s="6"/>
      <c r="C200" s="6"/>
      <c r="D200" s="7"/>
      <c r="E200" s="57"/>
      <c r="F200" s="58"/>
      <c r="G200" s="59"/>
      <c r="H200" s="7"/>
      <c r="I200" s="60"/>
      <c r="J200" s="29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</row>
    <row r="201" spans="1:39" s="38" customFormat="1" ht="18.75">
      <c r="A201" s="6"/>
      <c r="B201" s="6"/>
      <c r="C201" s="6"/>
      <c r="D201" s="7"/>
      <c r="E201" s="57"/>
      <c r="F201" s="58"/>
      <c r="G201" s="59"/>
      <c r="H201" s="7"/>
      <c r="I201" s="60"/>
      <c r="J201" s="29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</row>
    <row r="202" spans="1:39" s="38" customFormat="1" ht="18.75">
      <c r="A202" s="6"/>
      <c r="B202" s="6"/>
      <c r="C202" s="6"/>
      <c r="D202" s="7"/>
      <c r="E202" s="57"/>
      <c r="F202" s="58"/>
      <c r="G202" s="59"/>
      <c r="H202" s="7"/>
      <c r="I202" s="60"/>
      <c r="J202" s="29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</row>
  </sheetData>
  <sheetProtection/>
  <mergeCells count="10">
    <mergeCell ref="E161:F161"/>
    <mergeCell ref="E160:F160"/>
    <mergeCell ref="A1:I1"/>
    <mergeCell ref="A2:I2"/>
    <mergeCell ref="A3:I3"/>
    <mergeCell ref="A4:I4"/>
    <mergeCell ref="A5:I5"/>
    <mergeCell ref="A8:I8"/>
    <mergeCell ref="A6:I6"/>
    <mergeCell ref="A7:I7"/>
  </mergeCells>
  <printOptions/>
  <pageMargins left="0.7086614173228347" right="0.1968503937007874" top="0.3937007874015748" bottom="0.31496062992125984" header="0.31496062992125984" footer="0.2362204724409449"/>
  <pageSetup blackAndWhite="1" horizontalDpi="600" verticalDpi="600" orientation="portrait" paperSize="9" scale="8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147"/>
  <sheetViews>
    <sheetView view="pageBreakPreview" zoomScaleNormal="70" zoomScaleSheetLayoutView="100" zoomScalePageLayoutView="0" workbookViewId="0" topLeftCell="A10">
      <selection activeCell="F71" sqref="F71"/>
    </sheetView>
  </sheetViews>
  <sheetFormatPr defaultColWidth="9.140625" defaultRowHeight="15"/>
  <cols>
    <col min="1" max="1" width="57.421875" style="6" customWidth="1"/>
    <col min="2" max="2" width="6.00390625" style="6" customWidth="1"/>
    <col min="3" max="3" width="6.421875" style="10" customWidth="1"/>
    <col min="4" max="4" width="6.57421875" style="11" customWidth="1"/>
    <col min="5" max="5" width="6.00390625" style="4" customWidth="1"/>
    <col min="6" max="6" width="7.421875" style="5" customWidth="1"/>
    <col min="7" max="7" width="5.7109375" style="10" customWidth="1"/>
    <col min="8" max="8" width="10.57421875" style="12" customWidth="1"/>
    <col min="9" max="9" width="10.140625" style="61" customWidth="1"/>
    <col min="10" max="10" width="17.421875" style="1" customWidth="1"/>
    <col min="11" max="38" width="9.140625" style="1" customWidth="1"/>
  </cols>
  <sheetData>
    <row r="1" spans="1:8" s="64" customFormat="1" ht="15.75" customHeight="1">
      <c r="A1" s="1372" t="s">
        <v>258</v>
      </c>
      <c r="B1" s="1372"/>
      <c r="C1" s="1372"/>
      <c r="D1" s="1372"/>
      <c r="E1" s="1372"/>
      <c r="F1" s="1372"/>
      <c r="G1" s="1372"/>
      <c r="H1" s="1372"/>
    </row>
    <row r="2" spans="1:8" s="64" customFormat="1" ht="15.75" customHeight="1">
      <c r="A2" s="1372" t="s">
        <v>417</v>
      </c>
      <c r="B2" s="1372"/>
      <c r="C2" s="1372"/>
      <c r="D2" s="1372"/>
      <c r="E2" s="1372"/>
      <c r="F2" s="1372"/>
      <c r="G2" s="1372"/>
      <c r="H2" s="1372"/>
    </row>
    <row r="3" spans="1:8" s="64" customFormat="1" ht="15.75" customHeight="1">
      <c r="A3" s="1372" t="s">
        <v>425</v>
      </c>
      <c r="B3" s="1372"/>
      <c r="C3" s="1372"/>
      <c r="D3" s="1372"/>
      <c r="E3" s="1372"/>
      <c r="F3" s="1372"/>
      <c r="G3" s="1372"/>
      <c r="H3" s="1372"/>
    </row>
    <row r="4" spans="1:8" s="65" customFormat="1" ht="16.5" customHeight="1">
      <c r="A4" s="1368" t="s">
        <v>418</v>
      </c>
      <c r="B4" s="1368"/>
      <c r="C4" s="1368"/>
      <c r="D4" s="1368"/>
      <c r="E4" s="1368"/>
      <c r="F4" s="1368"/>
      <c r="G4" s="1368"/>
      <c r="H4" s="1368"/>
    </row>
    <row r="5" spans="1:8" s="65" customFormat="1" ht="16.5" customHeight="1">
      <c r="A5" s="1368" t="s">
        <v>361</v>
      </c>
      <c r="B5" s="1368"/>
      <c r="C5" s="1368"/>
      <c r="D5" s="1368"/>
      <c r="E5" s="1368"/>
      <c r="F5" s="1368"/>
      <c r="G5" s="1368"/>
      <c r="H5" s="1368"/>
    </row>
    <row r="6" spans="1:7" s="65" customFormat="1" ht="16.5" customHeight="1">
      <c r="A6" s="1415"/>
      <c r="B6" s="1415"/>
      <c r="C6" s="1415"/>
      <c r="D6" s="1415"/>
      <c r="E6" s="1415"/>
      <c r="F6" s="1415"/>
      <c r="G6" s="1415"/>
    </row>
    <row r="7" spans="1:7" s="65" customFormat="1" ht="16.5" customHeight="1">
      <c r="A7" s="1415"/>
      <c r="B7" s="1415"/>
      <c r="C7" s="1415"/>
      <c r="D7" s="1415"/>
      <c r="E7" s="1415"/>
      <c r="F7" s="1415"/>
      <c r="G7" s="1415"/>
    </row>
    <row r="8" spans="1:8" s="65" customFormat="1" ht="66" customHeight="1">
      <c r="A8" s="1416" t="s">
        <v>398</v>
      </c>
      <c r="B8" s="1416"/>
      <c r="C8" s="1416"/>
      <c r="D8" s="1416"/>
      <c r="E8" s="1416"/>
      <c r="F8" s="1416"/>
      <c r="G8" s="1416"/>
      <c r="H8" s="1416"/>
    </row>
    <row r="9" spans="1:8" s="2" customFormat="1" ht="18">
      <c r="A9" s="69"/>
      <c r="B9" s="69"/>
      <c r="C9" s="70"/>
      <c r="D9" s="70"/>
      <c r="E9" s="70"/>
      <c r="F9" s="70"/>
      <c r="G9" s="71"/>
      <c r="H9" s="71" t="s">
        <v>198</v>
      </c>
    </row>
    <row r="10" spans="1:38" s="20" customFormat="1" ht="54" customHeight="1">
      <c r="A10" s="8" t="s">
        <v>200</v>
      </c>
      <c r="B10" s="265" t="s">
        <v>148</v>
      </c>
      <c r="C10" s="9" t="s">
        <v>144</v>
      </c>
      <c r="D10" s="14" t="s">
        <v>145</v>
      </c>
      <c r="E10" s="15" t="s">
        <v>199</v>
      </c>
      <c r="F10" s="16"/>
      <c r="G10" s="17" t="s">
        <v>146</v>
      </c>
      <c r="H10" s="18" t="s">
        <v>257</v>
      </c>
      <c r="I10" s="18" t="s">
        <v>256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38" customFormat="1" ht="18.75">
      <c r="A11" s="267" t="s">
        <v>153</v>
      </c>
      <c r="B11" s="30"/>
      <c r="C11" s="31"/>
      <c r="D11" s="32"/>
      <c r="E11" s="33"/>
      <c r="F11" s="34"/>
      <c r="G11" s="35"/>
      <c r="H11" s="36">
        <f>SUM(H13,H47,H54,H65,H75,H83,H89,H99,H105,H111)</f>
        <v>824.5</v>
      </c>
      <c r="I11" s="36">
        <f>SUM(I13,I47,I54,I65,I75,I83,I89,I99,I105,I111)</f>
        <v>557.5</v>
      </c>
      <c r="J11" s="6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38" customFormat="1" ht="31.5">
      <c r="A12" s="268" t="s">
        <v>371</v>
      </c>
      <c r="B12" s="305" t="s">
        <v>149</v>
      </c>
      <c r="C12" s="306"/>
      <c r="D12" s="307"/>
      <c r="E12" s="308"/>
      <c r="F12" s="309"/>
      <c r="G12" s="310"/>
      <c r="H12" s="311">
        <f>SUM(H11)</f>
        <v>824.5</v>
      </c>
      <c r="I12" s="311">
        <f>SUM(I11)</f>
        <v>557.5</v>
      </c>
      <c r="J12" s="6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38" customFormat="1" ht="18.75">
      <c r="A13" s="269" t="s">
        <v>154</v>
      </c>
      <c r="B13" s="312" t="s">
        <v>149</v>
      </c>
      <c r="C13" s="313" t="s">
        <v>150</v>
      </c>
      <c r="D13" s="314"/>
      <c r="E13" s="315"/>
      <c r="F13" s="316"/>
      <c r="G13" s="317"/>
      <c r="H13" s="318">
        <f>H14+H19+H29+H34</f>
        <v>505.8</v>
      </c>
      <c r="I13" s="318">
        <f>I14+I19+I29+I34</f>
        <v>314.7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38" customFormat="1" ht="47.25">
      <c r="A14" s="270" t="s">
        <v>155</v>
      </c>
      <c r="B14" s="319" t="s">
        <v>149</v>
      </c>
      <c r="C14" s="320" t="s">
        <v>150</v>
      </c>
      <c r="D14" s="321" t="s">
        <v>151</v>
      </c>
      <c r="E14" s="322"/>
      <c r="F14" s="323"/>
      <c r="G14" s="324"/>
      <c r="H14" s="325">
        <f aca="true" t="shared" si="0" ref="H14:I17">+H15</f>
        <v>120</v>
      </c>
      <c r="I14" s="325">
        <f t="shared" si="0"/>
        <v>90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40" customFormat="1" ht="31.5">
      <c r="A15" s="271" t="s">
        <v>233</v>
      </c>
      <c r="B15" s="326" t="s">
        <v>149</v>
      </c>
      <c r="C15" s="327" t="s">
        <v>150</v>
      </c>
      <c r="D15" s="328" t="s">
        <v>151</v>
      </c>
      <c r="E15" s="329" t="s">
        <v>232</v>
      </c>
      <c r="F15" s="330" t="s">
        <v>202</v>
      </c>
      <c r="G15" s="331"/>
      <c r="H15" s="332">
        <f t="shared" si="0"/>
        <v>120</v>
      </c>
      <c r="I15" s="332">
        <f t="shared" si="0"/>
        <v>90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</row>
    <row r="16" spans="1:38" s="42" customFormat="1" ht="19.5">
      <c r="A16" s="272" t="s">
        <v>235</v>
      </c>
      <c r="B16" s="333" t="s">
        <v>149</v>
      </c>
      <c r="C16" s="334" t="s">
        <v>150</v>
      </c>
      <c r="D16" s="335" t="s">
        <v>151</v>
      </c>
      <c r="E16" s="336" t="s">
        <v>234</v>
      </c>
      <c r="F16" s="337" t="s">
        <v>202</v>
      </c>
      <c r="G16" s="338"/>
      <c r="H16" s="339">
        <f t="shared" si="0"/>
        <v>120</v>
      </c>
      <c r="I16" s="339">
        <f t="shared" si="0"/>
        <v>90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s="42" customFormat="1" ht="31.5">
      <c r="A17" s="273" t="s">
        <v>209</v>
      </c>
      <c r="B17" s="340" t="s">
        <v>149</v>
      </c>
      <c r="C17" s="341" t="s">
        <v>150</v>
      </c>
      <c r="D17" s="342" t="s">
        <v>151</v>
      </c>
      <c r="E17" s="343" t="s">
        <v>234</v>
      </c>
      <c r="F17" s="344" t="s">
        <v>208</v>
      </c>
      <c r="G17" s="345"/>
      <c r="H17" s="346">
        <f t="shared" si="0"/>
        <v>120</v>
      </c>
      <c r="I17" s="346">
        <f t="shared" si="0"/>
        <v>90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s="42" customFormat="1" ht="78.75">
      <c r="A18" s="135" t="s">
        <v>157</v>
      </c>
      <c r="B18" s="347" t="s">
        <v>149</v>
      </c>
      <c r="C18" s="348" t="s">
        <v>150</v>
      </c>
      <c r="D18" s="349" t="s">
        <v>151</v>
      </c>
      <c r="E18" s="350" t="s">
        <v>234</v>
      </c>
      <c r="F18" s="351" t="s">
        <v>208</v>
      </c>
      <c r="G18" s="352" t="s">
        <v>152</v>
      </c>
      <c r="H18" s="353">
        <v>120</v>
      </c>
      <c r="I18" s="353">
        <v>90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s="42" customFormat="1" ht="63">
      <c r="A19" s="270" t="s">
        <v>164</v>
      </c>
      <c r="B19" s="319" t="s">
        <v>149</v>
      </c>
      <c r="C19" s="320" t="s">
        <v>150</v>
      </c>
      <c r="D19" s="320" t="s">
        <v>156</v>
      </c>
      <c r="E19" s="321"/>
      <c r="F19" s="324"/>
      <c r="G19" s="320"/>
      <c r="H19" s="325">
        <f>SUM(H20,H24)</f>
        <v>146</v>
      </c>
      <c r="I19" s="325">
        <f>SUM(I20,I24)</f>
        <v>82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s="42" customFormat="1" ht="78.75" hidden="1">
      <c r="A20" s="271" t="s">
        <v>399</v>
      </c>
      <c r="B20" s="326" t="s">
        <v>149</v>
      </c>
      <c r="C20" s="327" t="s">
        <v>150</v>
      </c>
      <c r="D20" s="328" t="s">
        <v>156</v>
      </c>
      <c r="E20" s="354" t="s">
        <v>168</v>
      </c>
      <c r="F20" s="355" t="s">
        <v>202</v>
      </c>
      <c r="G20" s="331"/>
      <c r="H20" s="332">
        <f>+H21</f>
        <v>0</v>
      </c>
      <c r="I20" s="332">
        <f>+I21</f>
        <v>0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s="42" customFormat="1" ht="110.25" hidden="1">
      <c r="A21" s="274" t="s">
        <v>400</v>
      </c>
      <c r="B21" s="356" t="s">
        <v>149</v>
      </c>
      <c r="C21" s="334" t="s">
        <v>150</v>
      </c>
      <c r="D21" s="335" t="s">
        <v>156</v>
      </c>
      <c r="E21" s="336" t="s">
        <v>225</v>
      </c>
      <c r="F21" s="337" t="s">
        <v>202</v>
      </c>
      <c r="G21" s="338"/>
      <c r="H21" s="339">
        <f>SUM(H22)</f>
        <v>0</v>
      </c>
      <c r="I21" s="339">
        <f>SUM(I22)</f>
        <v>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s="42" customFormat="1" ht="31.5" hidden="1">
      <c r="A22" s="273" t="s">
        <v>227</v>
      </c>
      <c r="B22" s="340" t="s">
        <v>149</v>
      </c>
      <c r="C22" s="341" t="s">
        <v>150</v>
      </c>
      <c r="D22" s="342" t="s">
        <v>156</v>
      </c>
      <c r="E22" s="343" t="s">
        <v>225</v>
      </c>
      <c r="F22" s="344" t="s">
        <v>226</v>
      </c>
      <c r="G22" s="345"/>
      <c r="H22" s="346">
        <f>SUM(H23)</f>
        <v>0</v>
      </c>
      <c r="I22" s="346">
        <f>SUM(I23)</f>
        <v>0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9" s="259" customFormat="1" ht="31.5" hidden="1">
      <c r="A23" s="275" t="s">
        <v>158</v>
      </c>
      <c r="B23" s="357" t="s">
        <v>149</v>
      </c>
      <c r="C23" s="358" t="s">
        <v>150</v>
      </c>
      <c r="D23" s="359" t="s">
        <v>156</v>
      </c>
      <c r="E23" s="360" t="s">
        <v>225</v>
      </c>
      <c r="F23" s="361" t="s">
        <v>226</v>
      </c>
      <c r="G23" s="362" t="s">
        <v>159</v>
      </c>
      <c r="H23" s="363">
        <v>0</v>
      </c>
      <c r="I23" s="363">
        <v>0</v>
      </c>
    </row>
    <row r="24" spans="1:38" s="42" customFormat="1" ht="31.5">
      <c r="A24" s="271" t="s">
        <v>237</v>
      </c>
      <c r="B24" s="326" t="s">
        <v>149</v>
      </c>
      <c r="C24" s="327" t="s">
        <v>150</v>
      </c>
      <c r="D24" s="328" t="s">
        <v>156</v>
      </c>
      <c r="E24" s="354" t="s">
        <v>236</v>
      </c>
      <c r="F24" s="355" t="s">
        <v>202</v>
      </c>
      <c r="G24" s="331"/>
      <c r="H24" s="332">
        <f>+H25</f>
        <v>146</v>
      </c>
      <c r="I24" s="332">
        <f>+I25</f>
        <v>82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s="42" customFormat="1" ht="31.5">
      <c r="A25" s="272" t="s">
        <v>239</v>
      </c>
      <c r="B25" s="333" t="s">
        <v>149</v>
      </c>
      <c r="C25" s="334" t="s">
        <v>150</v>
      </c>
      <c r="D25" s="335" t="s">
        <v>156</v>
      </c>
      <c r="E25" s="336" t="s">
        <v>238</v>
      </c>
      <c r="F25" s="337" t="s">
        <v>202</v>
      </c>
      <c r="G25" s="338"/>
      <c r="H25" s="339">
        <f>+H26</f>
        <v>146</v>
      </c>
      <c r="I25" s="339">
        <f>+I26</f>
        <v>82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9" s="41" customFormat="1" ht="31.5">
      <c r="A26" s="273" t="s">
        <v>209</v>
      </c>
      <c r="B26" s="340" t="s">
        <v>149</v>
      </c>
      <c r="C26" s="341" t="s">
        <v>150</v>
      </c>
      <c r="D26" s="342" t="s">
        <v>156</v>
      </c>
      <c r="E26" s="343" t="s">
        <v>238</v>
      </c>
      <c r="F26" s="344" t="s">
        <v>208</v>
      </c>
      <c r="G26" s="345"/>
      <c r="H26" s="346">
        <f>SUM(H27:H28)</f>
        <v>146</v>
      </c>
      <c r="I26" s="346">
        <f>SUM(I27:I28)</f>
        <v>82</v>
      </c>
    </row>
    <row r="27" spans="1:9" s="41" customFormat="1" ht="78.75">
      <c r="A27" s="276" t="s">
        <v>157</v>
      </c>
      <c r="B27" s="347" t="s">
        <v>149</v>
      </c>
      <c r="C27" s="364" t="s">
        <v>150</v>
      </c>
      <c r="D27" s="349" t="s">
        <v>156</v>
      </c>
      <c r="E27" s="350" t="s">
        <v>238</v>
      </c>
      <c r="F27" s="351" t="s">
        <v>208</v>
      </c>
      <c r="G27" s="352" t="s">
        <v>152</v>
      </c>
      <c r="H27" s="353">
        <v>145</v>
      </c>
      <c r="I27" s="353">
        <v>81</v>
      </c>
    </row>
    <row r="28" spans="1:9" s="41" customFormat="1" ht="19.5">
      <c r="A28" s="276" t="s">
        <v>160</v>
      </c>
      <c r="B28" s="347" t="s">
        <v>149</v>
      </c>
      <c r="C28" s="364" t="s">
        <v>150</v>
      </c>
      <c r="D28" s="349" t="s">
        <v>156</v>
      </c>
      <c r="E28" s="350" t="s">
        <v>238</v>
      </c>
      <c r="F28" s="351" t="s">
        <v>208</v>
      </c>
      <c r="G28" s="352" t="s">
        <v>161</v>
      </c>
      <c r="H28" s="353">
        <v>1</v>
      </c>
      <c r="I28" s="353">
        <v>1</v>
      </c>
    </row>
    <row r="29" spans="1:9" s="37" customFormat="1" ht="18.75" hidden="1">
      <c r="A29" s="277" t="s">
        <v>162</v>
      </c>
      <c r="B29" s="319" t="s">
        <v>149</v>
      </c>
      <c r="C29" s="324" t="s">
        <v>150</v>
      </c>
      <c r="D29" s="320" t="s">
        <v>163</v>
      </c>
      <c r="E29" s="322"/>
      <c r="F29" s="323"/>
      <c r="G29" s="365"/>
      <c r="H29" s="325">
        <f>H30</f>
        <v>0</v>
      </c>
      <c r="I29" s="325">
        <f>I30</f>
        <v>0</v>
      </c>
    </row>
    <row r="30" spans="1:9" s="37" customFormat="1" ht="31.5" hidden="1">
      <c r="A30" s="278" t="s">
        <v>246</v>
      </c>
      <c r="B30" s="366" t="s">
        <v>149</v>
      </c>
      <c r="C30" s="367" t="s">
        <v>150</v>
      </c>
      <c r="D30" s="368" t="s">
        <v>163</v>
      </c>
      <c r="E30" s="369" t="s">
        <v>245</v>
      </c>
      <c r="F30" s="370" t="s">
        <v>202</v>
      </c>
      <c r="G30" s="371"/>
      <c r="H30" s="372">
        <f>H31</f>
        <v>0</v>
      </c>
      <c r="I30" s="372">
        <f>I31</f>
        <v>0</v>
      </c>
    </row>
    <row r="31" spans="1:38" s="42" customFormat="1" ht="19.5" hidden="1">
      <c r="A31" s="272" t="s">
        <v>252</v>
      </c>
      <c r="B31" s="333" t="s">
        <v>149</v>
      </c>
      <c r="C31" s="334" t="s">
        <v>150</v>
      </c>
      <c r="D31" s="335" t="s">
        <v>163</v>
      </c>
      <c r="E31" s="373" t="s">
        <v>251</v>
      </c>
      <c r="F31" s="374" t="s">
        <v>202</v>
      </c>
      <c r="G31" s="338"/>
      <c r="H31" s="339">
        <f>+H32</f>
        <v>0</v>
      </c>
      <c r="I31" s="339">
        <f>+I32</f>
        <v>0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s="42" customFormat="1" ht="19.5" hidden="1">
      <c r="A32" s="273" t="s">
        <v>254</v>
      </c>
      <c r="B32" s="340" t="s">
        <v>149</v>
      </c>
      <c r="C32" s="341" t="s">
        <v>150</v>
      </c>
      <c r="D32" s="342" t="s">
        <v>163</v>
      </c>
      <c r="E32" s="375" t="s">
        <v>251</v>
      </c>
      <c r="F32" s="376" t="s">
        <v>253</v>
      </c>
      <c r="G32" s="345"/>
      <c r="H32" s="346">
        <f>+H33</f>
        <v>0</v>
      </c>
      <c r="I32" s="346">
        <f>+I33</f>
        <v>0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9" s="37" customFormat="1" ht="31.5" hidden="1">
      <c r="A33" s="279" t="s">
        <v>158</v>
      </c>
      <c r="B33" s="377" t="s">
        <v>149</v>
      </c>
      <c r="C33" s="348" t="s">
        <v>150</v>
      </c>
      <c r="D33" s="348" t="s">
        <v>163</v>
      </c>
      <c r="E33" s="378" t="s">
        <v>251</v>
      </c>
      <c r="F33" s="379" t="s">
        <v>253</v>
      </c>
      <c r="G33" s="348" t="s">
        <v>159</v>
      </c>
      <c r="H33" s="380"/>
      <c r="I33" s="380"/>
    </row>
    <row r="34" spans="1:9" s="27" customFormat="1" ht="18.75">
      <c r="A34" s="270" t="s">
        <v>165</v>
      </c>
      <c r="B34" s="319" t="s">
        <v>149</v>
      </c>
      <c r="C34" s="320" t="s">
        <v>150</v>
      </c>
      <c r="D34" s="321" t="s">
        <v>166</v>
      </c>
      <c r="E34" s="381"/>
      <c r="F34" s="382"/>
      <c r="G34" s="324"/>
      <c r="H34" s="325">
        <f>SUM(H35,H39)</f>
        <v>239.8</v>
      </c>
      <c r="I34" s="325">
        <f>SUM(I35,I39)</f>
        <v>142.7</v>
      </c>
    </row>
    <row r="35" spans="1:9" s="43" customFormat="1" ht="31.5">
      <c r="A35" s="280" t="s">
        <v>241</v>
      </c>
      <c r="B35" s="383" t="s">
        <v>149</v>
      </c>
      <c r="C35" s="367" t="s">
        <v>150</v>
      </c>
      <c r="D35" s="384">
        <v>13</v>
      </c>
      <c r="E35" s="385" t="s">
        <v>240</v>
      </c>
      <c r="F35" s="386" t="s">
        <v>202</v>
      </c>
      <c r="G35" s="387"/>
      <c r="H35" s="388">
        <f>+H36</f>
        <v>22</v>
      </c>
      <c r="I35" s="388">
        <f>+I36</f>
        <v>20.7</v>
      </c>
    </row>
    <row r="36" spans="1:9" s="27" customFormat="1" ht="31.5">
      <c r="A36" s="281" t="s">
        <v>373</v>
      </c>
      <c r="B36" s="389" t="s">
        <v>149</v>
      </c>
      <c r="C36" s="390" t="s">
        <v>150</v>
      </c>
      <c r="D36" s="391">
        <v>13</v>
      </c>
      <c r="E36" s="392" t="s">
        <v>242</v>
      </c>
      <c r="F36" s="393" t="s">
        <v>202</v>
      </c>
      <c r="G36" s="390"/>
      <c r="H36" s="394">
        <f>H37</f>
        <v>22</v>
      </c>
      <c r="I36" s="394">
        <f>I37</f>
        <v>20.7</v>
      </c>
    </row>
    <row r="37" spans="1:9" s="27" customFormat="1" ht="31.5">
      <c r="A37" s="282" t="s">
        <v>244</v>
      </c>
      <c r="B37" s="395" t="s">
        <v>149</v>
      </c>
      <c r="C37" s="396" t="s">
        <v>150</v>
      </c>
      <c r="D37" s="397">
        <v>13</v>
      </c>
      <c r="E37" s="398" t="s">
        <v>242</v>
      </c>
      <c r="F37" s="399" t="s">
        <v>243</v>
      </c>
      <c r="G37" s="400"/>
      <c r="H37" s="401">
        <f>H38</f>
        <v>22</v>
      </c>
      <c r="I37" s="401">
        <f>I38</f>
        <v>20.7</v>
      </c>
    </row>
    <row r="38" spans="1:9" s="27" customFormat="1" ht="31.5">
      <c r="A38" s="283" t="s">
        <v>158</v>
      </c>
      <c r="B38" s="347" t="s">
        <v>149</v>
      </c>
      <c r="C38" s="402" t="s">
        <v>150</v>
      </c>
      <c r="D38" s="403">
        <v>13</v>
      </c>
      <c r="E38" s="404" t="s">
        <v>242</v>
      </c>
      <c r="F38" s="405" t="s">
        <v>243</v>
      </c>
      <c r="G38" s="406" t="s">
        <v>159</v>
      </c>
      <c r="H38" s="407">
        <v>22</v>
      </c>
      <c r="I38" s="407">
        <v>20.7</v>
      </c>
    </row>
    <row r="39" spans="1:9" s="27" customFormat="1" ht="31.5">
      <c r="A39" s="284" t="s">
        <v>246</v>
      </c>
      <c r="B39" s="366" t="s">
        <v>149</v>
      </c>
      <c r="C39" s="408" t="s">
        <v>150</v>
      </c>
      <c r="D39" s="409" t="s">
        <v>166</v>
      </c>
      <c r="E39" s="410" t="s">
        <v>245</v>
      </c>
      <c r="F39" s="411" t="s">
        <v>202</v>
      </c>
      <c r="G39" s="408"/>
      <c r="H39" s="372">
        <f>+H40</f>
        <v>217.8</v>
      </c>
      <c r="I39" s="372">
        <f>+I40</f>
        <v>122</v>
      </c>
    </row>
    <row r="40" spans="1:9" s="27" customFormat="1" ht="31.5">
      <c r="A40" s="285" t="s">
        <v>248</v>
      </c>
      <c r="B40" s="412" t="s">
        <v>149</v>
      </c>
      <c r="C40" s="413" t="s">
        <v>150</v>
      </c>
      <c r="D40" s="413" t="s">
        <v>166</v>
      </c>
      <c r="E40" s="414" t="s">
        <v>247</v>
      </c>
      <c r="F40" s="393" t="s">
        <v>202</v>
      </c>
      <c r="G40" s="415"/>
      <c r="H40" s="394">
        <f>+H41+H45</f>
        <v>217.8</v>
      </c>
      <c r="I40" s="394">
        <f>+I41+I45</f>
        <v>122</v>
      </c>
    </row>
    <row r="41" spans="1:255" s="45" customFormat="1" ht="31.5">
      <c r="A41" s="286" t="s">
        <v>205</v>
      </c>
      <c r="B41" s="416" t="s">
        <v>149</v>
      </c>
      <c r="C41" s="417" t="s">
        <v>150</v>
      </c>
      <c r="D41" s="417">
        <v>13</v>
      </c>
      <c r="E41" s="418" t="s">
        <v>247</v>
      </c>
      <c r="F41" s="419" t="s">
        <v>204</v>
      </c>
      <c r="G41" s="417"/>
      <c r="H41" s="420">
        <f>SUM(H42:H44)</f>
        <v>217.8</v>
      </c>
      <c r="I41" s="420">
        <f>SUM(I42:I44)</f>
        <v>122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</row>
    <row r="42" spans="1:255" s="45" customFormat="1" ht="78.75">
      <c r="A42" s="137" t="s">
        <v>157</v>
      </c>
      <c r="B42" s="421" t="s">
        <v>149</v>
      </c>
      <c r="C42" s="422" t="s">
        <v>150</v>
      </c>
      <c r="D42" s="422">
        <v>13</v>
      </c>
      <c r="E42" s="404" t="s">
        <v>247</v>
      </c>
      <c r="F42" s="405" t="s">
        <v>204</v>
      </c>
      <c r="G42" s="422" t="s">
        <v>152</v>
      </c>
      <c r="H42" s="423">
        <v>217.8</v>
      </c>
      <c r="I42" s="423">
        <v>122</v>
      </c>
      <c r="J42" s="47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</row>
    <row r="43" spans="1:255" s="45" customFormat="1" ht="31.5" hidden="1">
      <c r="A43" s="287" t="s">
        <v>158</v>
      </c>
      <c r="B43" s="424" t="s">
        <v>149</v>
      </c>
      <c r="C43" s="422" t="s">
        <v>150</v>
      </c>
      <c r="D43" s="422">
        <v>13</v>
      </c>
      <c r="E43" s="404" t="s">
        <v>247</v>
      </c>
      <c r="F43" s="405" t="s">
        <v>204</v>
      </c>
      <c r="G43" s="422" t="s">
        <v>159</v>
      </c>
      <c r="H43" s="425">
        <v>0</v>
      </c>
      <c r="I43" s="425">
        <v>0</v>
      </c>
      <c r="J43" s="47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</row>
    <row r="44" spans="1:255" s="45" customFormat="1" ht="19.5" hidden="1">
      <c r="A44" s="137" t="s">
        <v>160</v>
      </c>
      <c r="B44" s="426" t="s">
        <v>149</v>
      </c>
      <c r="C44" s="422" t="s">
        <v>150</v>
      </c>
      <c r="D44" s="422">
        <v>13</v>
      </c>
      <c r="E44" s="404" t="s">
        <v>247</v>
      </c>
      <c r="F44" s="405" t="s">
        <v>204</v>
      </c>
      <c r="G44" s="422" t="s">
        <v>161</v>
      </c>
      <c r="H44" s="423">
        <v>0</v>
      </c>
      <c r="I44" s="423">
        <v>0</v>
      </c>
      <c r="J44" s="47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</row>
    <row r="45" spans="1:255" s="45" customFormat="1" ht="31.5" hidden="1">
      <c r="A45" s="286" t="s">
        <v>360</v>
      </c>
      <c r="B45" s="416" t="s">
        <v>149</v>
      </c>
      <c r="C45" s="427" t="s">
        <v>150</v>
      </c>
      <c r="D45" s="427">
        <v>13</v>
      </c>
      <c r="E45" s="428" t="s">
        <v>247</v>
      </c>
      <c r="F45" s="429" t="s">
        <v>358</v>
      </c>
      <c r="G45" s="430"/>
      <c r="H45" s="431">
        <f>SUM(H46)</f>
        <v>0</v>
      </c>
      <c r="I45" s="431">
        <f>SUM(I46)</f>
        <v>0</v>
      </c>
      <c r="J45" s="47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</row>
    <row r="46" spans="1:255" s="45" customFormat="1" ht="31.5" hidden="1">
      <c r="A46" s="287" t="s">
        <v>158</v>
      </c>
      <c r="B46" s="424" t="s">
        <v>149</v>
      </c>
      <c r="C46" s="422" t="s">
        <v>150</v>
      </c>
      <c r="D46" s="422">
        <v>13</v>
      </c>
      <c r="E46" s="404" t="s">
        <v>247</v>
      </c>
      <c r="F46" s="405" t="s">
        <v>358</v>
      </c>
      <c r="G46" s="432" t="s">
        <v>159</v>
      </c>
      <c r="H46" s="423">
        <v>0</v>
      </c>
      <c r="I46" s="423">
        <v>0</v>
      </c>
      <c r="J46" s="47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</row>
    <row r="47" spans="1:9" s="27" customFormat="1" ht="18.75">
      <c r="A47" s="288" t="s">
        <v>169</v>
      </c>
      <c r="B47" s="433" t="s">
        <v>149</v>
      </c>
      <c r="C47" s="434" t="s">
        <v>151</v>
      </c>
      <c r="D47" s="435"/>
      <c r="E47" s="436"/>
      <c r="F47" s="437"/>
      <c r="G47" s="438"/>
      <c r="H47" s="318">
        <f>+H48</f>
        <v>70.1</v>
      </c>
      <c r="I47" s="318">
        <f>+I48</f>
        <v>67</v>
      </c>
    </row>
    <row r="48" spans="1:9" s="27" customFormat="1" ht="18.75">
      <c r="A48" s="289" t="s">
        <v>170</v>
      </c>
      <c r="B48" s="439" t="s">
        <v>149</v>
      </c>
      <c r="C48" s="440" t="s">
        <v>151</v>
      </c>
      <c r="D48" s="440" t="s">
        <v>171</v>
      </c>
      <c r="E48" s="441"/>
      <c r="F48" s="442"/>
      <c r="G48" s="440"/>
      <c r="H48" s="325">
        <f aca="true" t="shared" si="1" ref="H48:I50">H49</f>
        <v>70.1</v>
      </c>
      <c r="I48" s="325">
        <f t="shared" si="1"/>
        <v>67</v>
      </c>
    </row>
    <row r="49" spans="1:9" s="43" customFormat="1" ht="31.5">
      <c r="A49" s="284" t="s">
        <v>246</v>
      </c>
      <c r="B49" s="366" t="s">
        <v>149</v>
      </c>
      <c r="C49" s="408" t="s">
        <v>151</v>
      </c>
      <c r="D49" s="409" t="s">
        <v>171</v>
      </c>
      <c r="E49" s="410" t="s">
        <v>245</v>
      </c>
      <c r="F49" s="411" t="s">
        <v>202</v>
      </c>
      <c r="G49" s="408"/>
      <c r="H49" s="372">
        <f t="shared" si="1"/>
        <v>70.1</v>
      </c>
      <c r="I49" s="372">
        <f t="shared" si="1"/>
        <v>67</v>
      </c>
    </row>
    <row r="50" spans="1:9" s="27" customFormat="1" ht="31.5">
      <c r="A50" s="285" t="s">
        <v>248</v>
      </c>
      <c r="B50" s="412" t="s">
        <v>149</v>
      </c>
      <c r="C50" s="413" t="s">
        <v>151</v>
      </c>
      <c r="D50" s="413" t="s">
        <v>171</v>
      </c>
      <c r="E50" s="414" t="s">
        <v>247</v>
      </c>
      <c r="F50" s="393" t="s">
        <v>202</v>
      </c>
      <c r="G50" s="415"/>
      <c r="H50" s="394">
        <f t="shared" si="1"/>
        <v>70.1</v>
      </c>
      <c r="I50" s="394">
        <f t="shared" si="1"/>
        <v>67</v>
      </c>
    </row>
    <row r="51" spans="1:9" s="27" customFormat="1" ht="31.5">
      <c r="A51" s="290" t="s">
        <v>250</v>
      </c>
      <c r="B51" s="443" t="s">
        <v>149</v>
      </c>
      <c r="C51" s="444" t="s">
        <v>151</v>
      </c>
      <c r="D51" s="444" t="s">
        <v>171</v>
      </c>
      <c r="E51" s="445" t="s">
        <v>247</v>
      </c>
      <c r="F51" s="399" t="s">
        <v>429</v>
      </c>
      <c r="G51" s="444"/>
      <c r="H51" s="401">
        <f>SUM(H52:H53)</f>
        <v>70.1</v>
      </c>
      <c r="I51" s="401">
        <f>SUM(I52:I53)</f>
        <v>67</v>
      </c>
    </row>
    <row r="52" spans="1:9" s="27" customFormat="1" ht="78.75" hidden="1">
      <c r="A52" s="135" t="s">
        <v>157</v>
      </c>
      <c r="B52" s="347" t="s">
        <v>149</v>
      </c>
      <c r="C52" s="348" t="s">
        <v>151</v>
      </c>
      <c r="D52" s="348" t="s">
        <v>171</v>
      </c>
      <c r="E52" s="446" t="s">
        <v>247</v>
      </c>
      <c r="F52" s="447" t="s">
        <v>249</v>
      </c>
      <c r="G52" s="348" t="s">
        <v>152</v>
      </c>
      <c r="H52" s="448">
        <v>0</v>
      </c>
      <c r="I52" s="448">
        <v>0</v>
      </c>
    </row>
    <row r="53" spans="1:9" s="27" customFormat="1" ht="31.5">
      <c r="A53" s="135" t="s">
        <v>158</v>
      </c>
      <c r="B53" s="347" t="s">
        <v>149</v>
      </c>
      <c r="C53" s="348" t="s">
        <v>151</v>
      </c>
      <c r="D53" s="348" t="s">
        <v>171</v>
      </c>
      <c r="E53" s="446" t="s">
        <v>247</v>
      </c>
      <c r="F53" s="447" t="s">
        <v>429</v>
      </c>
      <c r="G53" s="348" t="s">
        <v>159</v>
      </c>
      <c r="H53" s="448">
        <v>70.1</v>
      </c>
      <c r="I53" s="448">
        <v>67</v>
      </c>
    </row>
    <row r="54" spans="1:9" s="48" customFormat="1" ht="31.5" hidden="1">
      <c r="A54" s="269" t="s">
        <v>172</v>
      </c>
      <c r="B54" s="312" t="s">
        <v>149</v>
      </c>
      <c r="C54" s="449" t="s">
        <v>171</v>
      </c>
      <c r="D54" s="449"/>
      <c r="E54" s="436"/>
      <c r="F54" s="437"/>
      <c r="G54" s="449"/>
      <c r="H54" s="450">
        <f>+H55+H60</f>
        <v>0</v>
      </c>
      <c r="I54" s="450">
        <f>+I55+I60</f>
        <v>0</v>
      </c>
    </row>
    <row r="55" spans="1:9" s="48" customFormat="1" ht="47.25" hidden="1">
      <c r="A55" s="270" t="s">
        <v>173</v>
      </c>
      <c r="B55" s="319" t="s">
        <v>149</v>
      </c>
      <c r="C55" s="451" t="s">
        <v>171</v>
      </c>
      <c r="D55" s="451" t="s">
        <v>174</v>
      </c>
      <c r="E55" s="441"/>
      <c r="F55" s="442"/>
      <c r="G55" s="320"/>
      <c r="H55" s="325">
        <f>H56</f>
        <v>0</v>
      </c>
      <c r="I55" s="325">
        <f>I56</f>
        <v>0</v>
      </c>
    </row>
    <row r="56" spans="1:9" s="49" customFormat="1" ht="94.5" hidden="1">
      <c r="A56" s="291" t="s">
        <v>375</v>
      </c>
      <c r="B56" s="452" t="s">
        <v>149</v>
      </c>
      <c r="C56" s="453" t="s">
        <v>171</v>
      </c>
      <c r="D56" s="453" t="s">
        <v>174</v>
      </c>
      <c r="E56" s="410" t="s">
        <v>228</v>
      </c>
      <c r="F56" s="411" t="s">
        <v>202</v>
      </c>
      <c r="G56" s="453"/>
      <c r="H56" s="454">
        <f>+H57</f>
        <v>0</v>
      </c>
      <c r="I56" s="454">
        <f>+I57</f>
        <v>0</v>
      </c>
    </row>
    <row r="57" spans="1:9" s="48" customFormat="1" ht="144.75" customHeight="1" hidden="1">
      <c r="A57" s="281" t="s">
        <v>374</v>
      </c>
      <c r="B57" s="389" t="s">
        <v>149</v>
      </c>
      <c r="C57" s="455" t="s">
        <v>171</v>
      </c>
      <c r="D57" s="455" t="s">
        <v>174</v>
      </c>
      <c r="E57" s="414" t="s">
        <v>229</v>
      </c>
      <c r="F57" s="393" t="s">
        <v>202</v>
      </c>
      <c r="G57" s="455"/>
      <c r="H57" s="456">
        <f>+H58</f>
        <v>0</v>
      </c>
      <c r="I57" s="456">
        <f>+I58</f>
        <v>0</v>
      </c>
    </row>
    <row r="58" spans="1:9" s="27" customFormat="1" ht="78.75" hidden="1">
      <c r="A58" s="286" t="s">
        <v>231</v>
      </c>
      <c r="B58" s="395" t="s">
        <v>149</v>
      </c>
      <c r="C58" s="457" t="s">
        <v>171</v>
      </c>
      <c r="D58" s="457" t="s">
        <v>174</v>
      </c>
      <c r="E58" s="445" t="s">
        <v>229</v>
      </c>
      <c r="F58" s="399" t="s">
        <v>230</v>
      </c>
      <c r="G58" s="417"/>
      <c r="H58" s="401">
        <f>SUM(H59:H59)</f>
        <v>0</v>
      </c>
      <c r="I58" s="401">
        <f>SUM(I59:I59)</f>
        <v>0</v>
      </c>
    </row>
    <row r="59" spans="1:9" s="261" customFormat="1" ht="31.5" hidden="1">
      <c r="A59" s="135" t="s">
        <v>158</v>
      </c>
      <c r="B59" s="347" t="s">
        <v>149</v>
      </c>
      <c r="C59" s="458" t="s">
        <v>171</v>
      </c>
      <c r="D59" s="458" t="s">
        <v>174</v>
      </c>
      <c r="E59" s="446" t="s">
        <v>229</v>
      </c>
      <c r="F59" s="447" t="s">
        <v>230</v>
      </c>
      <c r="G59" s="459" t="s">
        <v>159</v>
      </c>
      <c r="H59" s="363">
        <v>0</v>
      </c>
      <c r="I59" s="363">
        <v>0</v>
      </c>
    </row>
    <row r="60" spans="1:9" s="43" customFormat="1" ht="31.5" hidden="1">
      <c r="A60" s="289" t="s">
        <v>175</v>
      </c>
      <c r="B60" s="439" t="s">
        <v>149</v>
      </c>
      <c r="C60" s="440" t="s">
        <v>171</v>
      </c>
      <c r="D60" s="440">
        <v>14</v>
      </c>
      <c r="E60" s="441"/>
      <c r="F60" s="442"/>
      <c r="G60" s="440"/>
      <c r="H60" s="325">
        <f aca="true" t="shared" si="2" ref="H60:I62">+H61</f>
        <v>0</v>
      </c>
      <c r="I60" s="325">
        <f t="shared" si="2"/>
        <v>0</v>
      </c>
    </row>
    <row r="61" spans="1:9" s="43" customFormat="1" ht="94.5" hidden="1">
      <c r="A61" s="291" t="s">
        <v>375</v>
      </c>
      <c r="B61" s="452" t="s">
        <v>149</v>
      </c>
      <c r="C61" s="460" t="s">
        <v>171</v>
      </c>
      <c r="D61" s="460">
        <v>14</v>
      </c>
      <c r="E61" s="410" t="s">
        <v>228</v>
      </c>
      <c r="F61" s="411" t="s">
        <v>202</v>
      </c>
      <c r="G61" s="460"/>
      <c r="H61" s="372">
        <f t="shared" si="2"/>
        <v>0</v>
      </c>
      <c r="I61" s="372">
        <f t="shared" si="2"/>
        <v>0</v>
      </c>
    </row>
    <row r="62" spans="1:9" s="27" customFormat="1" ht="147" customHeight="1" hidden="1">
      <c r="A62" s="281" t="s">
        <v>374</v>
      </c>
      <c r="B62" s="389" t="s">
        <v>149</v>
      </c>
      <c r="C62" s="461" t="s">
        <v>171</v>
      </c>
      <c r="D62" s="461" t="s">
        <v>176</v>
      </c>
      <c r="E62" s="414" t="s">
        <v>229</v>
      </c>
      <c r="F62" s="393" t="s">
        <v>202</v>
      </c>
      <c r="G62" s="461"/>
      <c r="H62" s="394">
        <f t="shared" si="2"/>
        <v>0</v>
      </c>
      <c r="I62" s="394">
        <f t="shared" si="2"/>
        <v>0</v>
      </c>
    </row>
    <row r="63" spans="1:9" s="27" customFormat="1" ht="78.75" hidden="1">
      <c r="A63" s="286" t="s">
        <v>231</v>
      </c>
      <c r="B63" s="395" t="s">
        <v>149</v>
      </c>
      <c r="C63" s="444" t="s">
        <v>171</v>
      </c>
      <c r="D63" s="444">
        <v>14</v>
      </c>
      <c r="E63" s="445" t="s">
        <v>229</v>
      </c>
      <c r="F63" s="399" t="s">
        <v>230</v>
      </c>
      <c r="G63" s="417"/>
      <c r="H63" s="401">
        <f>H64</f>
        <v>0</v>
      </c>
      <c r="I63" s="401">
        <f>I64</f>
        <v>0</v>
      </c>
    </row>
    <row r="64" spans="1:9" s="27" customFormat="1" ht="31.5" hidden="1">
      <c r="A64" s="135" t="s">
        <v>158</v>
      </c>
      <c r="B64" s="347" t="s">
        <v>149</v>
      </c>
      <c r="C64" s="462" t="s">
        <v>171</v>
      </c>
      <c r="D64" s="462">
        <v>14</v>
      </c>
      <c r="E64" s="446" t="s">
        <v>229</v>
      </c>
      <c r="F64" s="447" t="s">
        <v>230</v>
      </c>
      <c r="G64" s="348" t="s">
        <v>159</v>
      </c>
      <c r="H64" s="448">
        <v>0</v>
      </c>
      <c r="I64" s="448">
        <v>0</v>
      </c>
    </row>
    <row r="65" spans="1:9" s="27" customFormat="1" ht="18.75">
      <c r="A65" s="269" t="s">
        <v>177</v>
      </c>
      <c r="B65" s="312" t="s">
        <v>149</v>
      </c>
      <c r="C65" s="313" t="s">
        <v>156</v>
      </c>
      <c r="D65" s="463"/>
      <c r="E65" s="463"/>
      <c r="F65" s="464"/>
      <c r="G65" s="317"/>
      <c r="H65" s="318">
        <f>+H66</f>
        <v>18.6</v>
      </c>
      <c r="I65" s="318">
        <f>+I66</f>
        <v>15</v>
      </c>
    </row>
    <row r="66" spans="1:9" s="27" customFormat="1" ht="18.75">
      <c r="A66" s="292" t="s">
        <v>178</v>
      </c>
      <c r="B66" s="465" t="s">
        <v>149</v>
      </c>
      <c r="C66" s="466" t="s">
        <v>156</v>
      </c>
      <c r="D66" s="467">
        <v>12</v>
      </c>
      <c r="E66" s="468"/>
      <c r="F66" s="469"/>
      <c r="G66" s="470"/>
      <c r="H66" s="471">
        <f>SUM(H71,H67)</f>
        <v>18.6</v>
      </c>
      <c r="I66" s="471">
        <f>SUM(I71,I67)</f>
        <v>15</v>
      </c>
    </row>
    <row r="67" spans="1:38" s="42" customFormat="1" ht="78.75" hidden="1">
      <c r="A67" s="271" t="s">
        <v>376</v>
      </c>
      <c r="B67" s="326" t="s">
        <v>149</v>
      </c>
      <c r="C67" s="327" t="s">
        <v>156</v>
      </c>
      <c r="D67" s="328" t="s">
        <v>179</v>
      </c>
      <c r="E67" s="329" t="s">
        <v>348</v>
      </c>
      <c r="F67" s="330" t="s">
        <v>202</v>
      </c>
      <c r="G67" s="331"/>
      <c r="H67" s="332">
        <f>SUM(H68)</f>
        <v>0</v>
      </c>
      <c r="I67" s="332">
        <f>SUM(I68)</f>
        <v>0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</row>
    <row r="68" spans="1:248" s="41" customFormat="1" ht="110.25" hidden="1">
      <c r="A68" s="293" t="s">
        <v>377</v>
      </c>
      <c r="B68" s="472" t="s">
        <v>149</v>
      </c>
      <c r="C68" s="334" t="s">
        <v>156</v>
      </c>
      <c r="D68" s="335" t="s">
        <v>179</v>
      </c>
      <c r="E68" s="473" t="s">
        <v>349</v>
      </c>
      <c r="F68" s="474" t="s">
        <v>202</v>
      </c>
      <c r="G68" s="475"/>
      <c r="H68" s="476">
        <f>SUM(H69)</f>
        <v>0</v>
      </c>
      <c r="I68" s="476">
        <f>SUM(I69)</f>
        <v>0</v>
      </c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</row>
    <row r="69" spans="1:248" s="51" customFormat="1" ht="47.25" hidden="1">
      <c r="A69" s="294" t="s">
        <v>351</v>
      </c>
      <c r="B69" s="477" t="s">
        <v>149</v>
      </c>
      <c r="C69" s="341" t="s">
        <v>156</v>
      </c>
      <c r="D69" s="342" t="s">
        <v>179</v>
      </c>
      <c r="E69" s="478" t="s">
        <v>349</v>
      </c>
      <c r="F69" s="479" t="s">
        <v>350</v>
      </c>
      <c r="G69" s="480"/>
      <c r="H69" s="346">
        <f>+H70</f>
        <v>0</v>
      </c>
      <c r="I69" s="346">
        <f>+I70</f>
        <v>0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</row>
    <row r="70" spans="1:249" s="39" customFormat="1" ht="31.5" hidden="1">
      <c r="A70" s="135" t="s">
        <v>158</v>
      </c>
      <c r="B70" s="347" t="s">
        <v>149</v>
      </c>
      <c r="C70" s="481" t="s">
        <v>156</v>
      </c>
      <c r="D70" s="482" t="s">
        <v>179</v>
      </c>
      <c r="E70" s="483" t="s">
        <v>349</v>
      </c>
      <c r="F70" s="484" t="s">
        <v>350</v>
      </c>
      <c r="G70" s="485" t="s">
        <v>159</v>
      </c>
      <c r="H70" s="486">
        <v>0</v>
      </c>
      <c r="I70" s="486">
        <v>0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</row>
    <row r="71" spans="1:38" s="42" customFormat="1" ht="78.75">
      <c r="A71" s="271" t="s">
        <v>378</v>
      </c>
      <c r="B71" s="326" t="s">
        <v>149</v>
      </c>
      <c r="C71" s="327" t="s">
        <v>156</v>
      </c>
      <c r="D71" s="328" t="s">
        <v>179</v>
      </c>
      <c r="E71" s="329" t="s">
        <v>167</v>
      </c>
      <c r="F71" s="330" t="s">
        <v>202</v>
      </c>
      <c r="G71" s="331"/>
      <c r="H71" s="332">
        <f>+H72+H68</f>
        <v>18.6</v>
      </c>
      <c r="I71" s="332">
        <f>+I72+I68</f>
        <v>15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</row>
    <row r="72" spans="1:248" s="41" customFormat="1" ht="110.25">
      <c r="A72" s="293" t="s">
        <v>401</v>
      </c>
      <c r="B72" s="472" t="s">
        <v>149</v>
      </c>
      <c r="C72" s="334" t="s">
        <v>156</v>
      </c>
      <c r="D72" s="335" t="s">
        <v>179</v>
      </c>
      <c r="E72" s="473" t="s">
        <v>213</v>
      </c>
      <c r="F72" s="474" t="s">
        <v>202</v>
      </c>
      <c r="G72" s="475"/>
      <c r="H72" s="476">
        <f>+H73</f>
        <v>18.6</v>
      </c>
      <c r="I72" s="476">
        <f>+I73</f>
        <v>15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</row>
    <row r="73" spans="1:248" s="41" customFormat="1" ht="19.5">
      <c r="A73" s="294" t="s">
        <v>214</v>
      </c>
      <c r="B73" s="477" t="s">
        <v>149</v>
      </c>
      <c r="C73" s="341" t="s">
        <v>156</v>
      </c>
      <c r="D73" s="342" t="s">
        <v>179</v>
      </c>
      <c r="E73" s="478" t="s">
        <v>213</v>
      </c>
      <c r="F73" s="479" t="s">
        <v>347</v>
      </c>
      <c r="G73" s="480"/>
      <c r="H73" s="346">
        <f>+H74</f>
        <v>18.6</v>
      </c>
      <c r="I73" s="346">
        <f>+I74</f>
        <v>15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</row>
    <row r="74" spans="1:248" s="41" customFormat="1" ht="31.5">
      <c r="A74" s="135" t="s">
        <v>158</v>
      </c>
      <c r="B74" s="347" t="s">
        <v>149</v>
      </c>
      <c r="C74" s="481" t="s">
        <v>156</v>
      </c>
      <c r="D74" s="482" t="s">
        <v>179</v>
      </c>
      <c r="E74" s="483" t="s">
        <v>213</v>
      </c>
      <c r="F74" s="484" t="s">
        <v>347</v>
      </c>
      <c r="G74" s="485" t="s">
        <v>159</v>
      </c>
      <c r="H74" s="486">
        <v>18.6</v>
      </c>
      <c r="I74" s="486">
        <v>15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</row>
    <row r="75" spans="1:9" s="43" customFormat="1" ht="18.75">
      <c r="A75" s="288" t="s">
        <v>180</v>
      </c>
      <c r="B75" s="433" t="s">
        <v>149</v>
      </c>
      <c r="C75" s="434" t="s">
        <v>181</v>
      </c>
      <c r="D75" s="434"/>
      <c r="E75" s="487"/>
      <c r="F75" s="488"/>
      <c r="G75" s="434"/>
      <c r="H75" s="489">
        <f>SUM(H76)</f>
        <v>15</v>
      </c>
      <c r="I75" s="489">
        <f>SUM(I76)</f>
        <v>10</v>
      </c>
    </row>
    <row r="76" spans="1:9" s="27" customFormat="1" ht="18.75">
      <c r="A76" s="289" t="s">
        <v>182</v>
      </c>
      <c r="B76" s="439" t="s">
        <v>149</v>
      </c>
      <c r="C76" s="440" t="s">
        <v>181</v>
      </c>
      <c r="D76" s="440" t="s">
        <v>171</v>
      </c>
      <c r="E76" s="490"/>
      <c r="F76" s="491"/>
      <c r="G76" s="440"/>
      <c r="H76" s="492">
        <f>+H77</f>
        <v>15</v>
      </c>
      <c r="I76" s="492">
        <f>+I77</f>
        <v>10</v>
      </c>
    </row>
    <row r="77" spans="1:38" s="54" customFormat="1" ht="78.75">
      <c r="A77" s="295" t="s">
        <v>391</v>
      </c>
      <c r="B77" s="493" t="s">
        <v>149</v>
      </c>
      <c r="C77" s="460" t="s">
        <v>181</v>
      </c>
      <c r="D77" s="494" t="s">
        <v>171</v>
      </c>
      <c r="E77" s="495" t="s">
        <v>215</v>
      </c>
      <c r="F77" s="496" t="s">
        <v>202</v>
      </c>
      <c r="G77" s="497"/>
      <c r="H77" s="498">
        <f>+H78</f>
        <v>15</v>
      </c>
      <c r="I77" s="498">
        <f>+I78</f>
        <v>10</v>
      </c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</row>
    <row r="78" spans="1:38" s="42" customFormat="1" ht="126">
      <c r="A78" s="272" t="s">
        <v>402</v>
      </c>
      <c r="B78" s="499" t="s">
        <v>149</v>
      </c>
      <c r="C78" s="334" t="s">
        <v>181</v>
      </c>
      <c r="D78" s="335" t="s">
        <v>171</v>
      </c>
      <c r="E78" s="500" t="s">
        <v>216</v>
      </c>
      <c r="F78" s="501" t="s">
        <v>202</v>
      </c>
      <c r="G78" s="338"/>
      <c r="H78" s="339">
        <f>+H79+H81</f>
        <v>15</v>
      </c>
      <c r="I78" s="339">
        <f>+I79+I81</f>
        <v>10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</row>
    <row r="79" spans="1:9" s="41" customFormat="1" ht="19.5">
      <c r="A79" s="273" t="s">
        <v>218</v>
      </c>
      <c r="B79" s="340" t="s">
        <v>149</v>
      </c>
      <c r="C79" s="341" t="s">
        <v>181</v>
      </c>
      <c r="D79" s="342" t="s">
        <v>171</v>
      </c>
      <c r="E79" s="502" t="s">
        <v>216</v>
      </c>
      <c r="F79" s="503" t="s">
        <v>217</v>
      </c>
      <c r="G79" s="345"/>
      <c r="H79" s="346">
        <f>SUM(H80)</f>
        <v>15</v>
      </c>
      <c r="I79" s="346">
        <f>SUM(I80)</f>
        <v>10</v>
      </c>
    </row>
    <row r="80" spans="1:9" s="41" customFormat="1" ht="31.5">
      <c r="A80" s="296" t="s">
        <v>158</v>
      </c>
      <c r="B80" s="347" t="s">
        <v>149</v>
      </c>
      <c r="C80" s="481" t="s">
        <v>181</v>
      </c>
      <c r="D80" s="482" t="s">
        <v>171</v>
      </c>
      <c r="E80" s="504" t="s">
        <v>216</v>
      </c>
      <c r="F80" s="505" t="s">
        <v>217</v>
      </c>
      <c r="G80" s="352" t="s">
        <v>159</v>
      </c>
      <c r="H80" s="353">
        <v>15</v>
      </c>
      <c r="I80" s="353">
        <v>10</v>
      </c>
    </row>
    <row r="81" spans="1:38" s="42" customFormat="1" ht="19.5" hidden="1">
      <c r="A81" s="273" t="s">
        <v>220</v>
      </c>
      <c r="B81" s="506" t="s">
        <v>149</v>
      </c>
      <c r="C81" s="341"/>
      <c r="D81" s="342"/>
      <c r="E81" s="375" t="s">
        <v>216</v>
      </c>
      <c r="F81" s="376" t="s">
        <v>219</v>
      </c>
      <c r="G81" s="345"/>
      <c r="H81" s="346">
        <f>SUM(H82)</f>
        <v>0</v>
      </c>
      <c r="I81" s="346">
        <f>SUM(I82)</f>
        <v>0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</row>
    <row r="82" spans="1:9" s="41" customFormat="1" ht="31.5" hidden="1">
      <c r="A82" s="296" t="s">
        <v>158</v>
      </c>
      <c r="B82" s="347" t="s">
        <v>149</v>
      </c>
      <c r="C82" s="481" t="s">
        <v>181</v>
      </c>
      <c r="D82" s="482" t="s">
        <v>171</v>
      </c>
      <c r="E82" s="504" t="s">
        <v>216</v>
      </c>
      <c r="F82" s="505" t="s">
        <v>219</v>
      </c>
      <c r="G82" s="352" t="s">
        <v>159</v>
      </c>
      <c r="H82" s="353">
        <v>0</v>
      </c>
      <c r="I82" s="353">
        <v>0</v>
      </c>
    </row>
    <row r="83" spans="1:9" s="41" customFormat="1" ht="19.5" hidden="1">
      <c r="A83" s="297" t="s">
        <v>191</v>
      </c>
      <c r="B83" s="507" t="s">
        <v>149</v>
      </c>
      <c r="C83" s="508" t="s">
        <v>163</v>
      </c>
      <c r="D83" s="509"/>
      <c r="E83" s="510"/>
      <c r="F83" s="511"/>
      <c r="G83" s="512"/>
      <c r="H83" s="513">
        <f aca="true" t="shared" si="3" ref="H83:I87">+H84</f>
        <v>0</v>
      </c>
      <c r="I83" s="513">
        <f t="shared" si="3"/>
        <v>0</v>
      </c>
    </row>
    <row r="84" spans="1:9" s="41" customFormat="1" ht="19.5" hidden="1">
      <c r="A84" s="298" t="s">
        <v>192</v>
      </c>
      <c r="B84" s="514" t="s">
        <v>149</v>
      </c>
      <c r="C84" s="466" t="s">
        <v>163</v>
      </c>
      <c r="D84" s="467" t="s">
        <v>163</v>
      </c>
      <c r="E84" s="515"/>
      <c r="F84" s="516"/>
      <c r="G84" s="517"/>
      <c r="H84" s="471">
        <f t="shared" si="3"/>
        <v>0</v>
      </c>
      <c r="I84" s="471">
        <f t="shared" si="3"/>
        <v>0</v>
      </c>
    </row>
    <row r="85" spans="1:9" s="41" customFormat="1" ht="110.25" hidden="1">
      <c r="A85" s="299" t="s">
        <v>352</v>
      </c>
      <c r="B85" s="518" t="s">
        <v>149</v>
      </c>
      <c r="C85" s="453" t="s">
        <v>163</v>
      </c>
      <c r="D85" s="519" t="s">
        <v>163</v>
      </c>
      <c r="E85" s="354" t="s">
        <v>221</v>
      </c>
      <c r="F85" s="355" t="s">
        <v>202</v>
      </c>
      <c r="G85" s="520"/>
      <c r="H85" s="454">
        <f t="shared" si="3"/>
        <v>0</v>
      </c>
      <c r="I85" s="454">
        <f t="shared" si="3"/>
        <v>0</v>
      </c>
    </row>
    <row r="86" spans="1:9" s="41" customFormat="1" ht="110.25" hidden="1">
      <c r="A86" s="300" t="s">
        <v>353</v>
      </c>
      <c r="B86" s="521" t="s">
        <v>149</v>
      </c>
      <c r="C86" s="455" t="s">
        <v>163</v>
      </c>
      <c r="D86" s="522" t="s">
        <v>163</v>
      </c>
      <c r="E86" s="523" t="s">
        <v>193</v>
      </c>
      <c r="F86" s="337" t="s">
        <v>202</v>
      </c>
      <c r="G86" s="524"/>
      <c r="H86" s="456">
        <f t="shared" si="3"/>
        <v>0</v>
      </c>
      <c r="I86" s="456">
        <f t="shared" si="3"/>
        <v>0</v>
      </c>
    </row>
    <row r="87" spans="1:9" s="41" customFormat="1" ht="18.75" customHeight="1" hidden="1">
      <c r="A87" s="282" t="s">
        <v>223</v>
      </c>
      <c r="B87" s="525" t="s">
        <v>149</v>
      </c>
      <c r="C87" s="417" t="s">
        <v>163</v>
      </c>
      <c r="D87" s="526" t="s">
        <v>163</v>
      </c>
      <c r="E87" s="527" t="s">
        <v>193</v>
      </c>
      <c r="F87" s="344" t="s">
        <v>222</v>
      </c>
      <c r="G87" s="430"/>
      <c r="H87" s="420">
        <f t="shared" si="3"/>
        <v>0</v>
      </c>
      <c r="I87" s="420">
        <f t="shared" si="3"/>
        <v>0</v>
      </c>
    </row>
    <row r="88" spans="1:9" s="41" customFormat="1" ht="31.5" hidden="1">
      <c r="A88" s="296" t="s">
        <v>158</v>
      </c>
      <c r="B88" s="347" t="s">
        <v>149</v>
      </c>
      <c r="C88" s="459" t="s">
        <v>163</v>
      </c>
      <c r="D88" s="528" t="s">
        <v>163</v>
      </c>
      <c r="E88" s="529" t="s">
        <v>193</v>
      </c>
      <c r="F88" s="351" t="s">
        <v>222</v>
      </c>
      <c r="G88" s="530" t="s">
        <v>159</v>
      </c>
      <c r="H88" s="425"/>
      <c r="I88" s="425"/>
    </row>
    <row r="89" spans="1:9" s="27" customFormat="1" ht="18.75">
      <c r="A89" s="269" t="s">
        <v>183</v>
      </c>
      <c r="B89" s="312" t="s">
        <v>149</v>
      </c>
      <c r="C89" s="313" t="s">
        <v>184</v>
      </c>
      <c r="D89" s="313"/>
      <c r="E89" s="487"/>
      <c r="F89" s="488"/>
      <c r="G89" s="313"/>
      <c r="H89" s="318">
        <f aca="true" t="shared" si="4" ref="H89:I91">+H90</f>
        <v>192.8</v>
      </c>
      <c r="I89" s="318">
        <f t="shared" si="4"/>
        <v>122.8</v>
      </c>
    </row>
    <row r="90" spans="1:9" s="27" customFormat="1" ht="18.75">
      <c r="A90" s="270" t="s">
        <v>185</v>
      </c>
      <c r="B90" s="319" t="s">
        <v>149</v>
      </c>
      <c r="C90" s="320" t="s">
        <v>184</v>
      </c>
      <c r="D90" s="320" t="s">
        <v>150</v>
      </c>
      <c r="E90" s="381"/>
      <c r="F90" s="382"/>
      <c r="G90" s="320"/>
      <c r="H90" s="325">
        <f t="shared" si="4"/>
        <v>192.8</v>
      </c>
      <c r="I90" s="325">
        <f t="shared" si="4"/>
        <v>122.8</v>
      </c>
    </row>
    <row r="91" spans="1:9" s="27" customFormat="1" ht="63">
      <c r="A91" s="291" t="s">
        <v>393</v>
      </c>
      <c r="B91" s="452" t="s">
        <v>149</v>
      </c>
      <c r="C91" s="453" t="s">
        <v>184</v>
      </c>
      <c r="D91" s="453" t="s">
        <v>150</v>
      </c>
      <c r="E91" s="410" t="s">
        <v>201</v>
      </c>
      <c r="F91" s="411" t="s">
        <v>202</v>
      </c>
      <c r="G91" s="531"/>
      <c r="H91" s="372">
        <f t="shared" si="4"/>
        <v>192.8</v>
      </c>
      <c r="I91" s="372">
        <f t="shared" si="4"/>
        <v>122.8</v>
      </c>
    </row>
    <row r="92" spans="1:9" s="27" customFormat="1" ht="78.75">
      <c r="A92" s="281" t="s">
        <v>403</v>
      </c>
      <c r="B92" s="532" t="s">
        <v>149</v>
      </c>
      <c r="C92" s="455" t="s">
        <v>184</v>
      </c>
      <c r="D92" s="455" t="s">
        <v>150</v>
      </c>
      <c r="E92" s="533" t="s">
        <v>203</v>
      </c>
      <c r="F92" s="534" t="s">
        <v>202</v>
      </c>
      <c r="G92" s="455"/>
      <c r="H92" s="394">
        <f>H93+H97</f>
        <v>192.8</v>
      </c>
      <c r="I92" s="394">
        <f>I93+I97</f>
        <v>122.8</v>
      </c>
    </row>
    <row r="93" spans="1:9" s="27" customFormat="1" ht="31.5">
      <c r="A93" s="286" t="s">
        <v>205</v>
      </c>
      <c r="B93" s="535" t="s">
        <v>149</v>
      </c>
      <c r="C93" s="417" t="s">
        <v>184</v>
      </c>
      <c r="D93" s="526" t="s">
        <v>150</v>
      </c>
      <c r="E93" s="445" t="s">
        <v>203</v>
      </c>
      <c r="F93" s="536" t="s">
        <v>204</v>
      </c>
      <c r="G93" s="430"/>
      <c r="H93" s="401">
        <f>SUM(H94:H96)</f>
        <v>192.8</v>
      </c>
      <c r="I93" s="401">
        <f>SUM(I94:I96)</f>
        <v>122.8</v>
      </c>
    </row>
    <row r="94" spans="1:9" s="27" customFormat="1" ht="78.75">
      <c r="A94" s="137" t="s">
        <v>157</v>
      </c>
      <c r="B94" s="421" t="s">
        <v>149</v>
      </c>
      <c r="C94" s="348" t="s">
        <v>184</v>
      </c>
      <c r="D94" s="348" t="s">
        <v>150</v>
      </c>
      <c r="E94" s="446" t="s">
        <v>203</v>
      </c>
      <c r="F94" s="537" t="s">
        <v>204</v>
      </c>
      <c r="G94" s="348" t="s">
        <v>152</v>
      </c>
      <c r="H94" s="448">
        <v>170</v>
      </c>
      <c r="I94" s="448">
        <v>100</v>
      </c>
    </row>
    <row r="95" spans="1:9" s="27" customFormat="1" ht="31.5">
      <c r="A95" s="287" t="s">
        <v>158</v>
      </c>
      <c r="B95" s="424" t="s">
        <v>149</v>
      </c>
      <c r="C95" s="348" t="s">
        <v>184</v>
      </c>
      <c r="D95" s="348" t="s">
        <v>150</v>
      </c>
      <c r="E95" s="446" t="s">
        <v>203</v>
      </c>
      <c r="F95" s="537" t="s">
        <v>204</v>
      </c>
      <c r="G95" s="348" t="s">
        <v>159</v>
      </c>
      <c r="H95" s="448">
        <v>18</v>
      </c>
      <c r="I95" s="448">
        <v>18</v>
      </c>
    </row>
    <row r="96" spans="1:9" s="27" customFormat="1" ht="18.75">
      <c r="A96" s="287" t="s">
        <v>160</v>
      </c>
      <c r="B96" s="424" t="s">
        <v>149</v>
      </c>
      <c r="C96" s="348" t="s">
        <v>184</v>
      </c>
      <c r="D96" s="348" t="s">
        <v>150</v>
      </c>
      <c r="E96" s="446" t="s">
        <v>203</v>
      </c>
      <c r="F96" s="537" t="s">
        <v>204</v>
      </c>
      <c r="G96" s="348" t="s">
        <v>161</v>
      </c>
      <c r="H96" s="448">
        <v>4.8</v>
      </c>
      <c r="I96" s="448">
        <v>4.8</v>
      </c>
    </row>
    <row r="97" spans="1:38" s="264" customFormat="1" ht="36.75" customHeight="1" hidden="1">
      <c r="A97" s="301" t="s">
        <v>207</v>
      </c>
      <c r="B97" s="538" t="s">
        <v>149</v>
      </c>
      <c r="C97" s="539" t="s">
        <v>184</v>
      </c>
      <c r="D97" s="540" t="s">
        <v>150</v>
      </c>
      <c r="E97" s="541" t="s">
        <v>203</v>
      </c>
      <c r="F97" s="542" t="s">
        <v>206</v>
      </c>
      <c r="G97" s="543"/>
      <c r="H97" s="544">
        <f>+H98</f>
        <v>0</v>
      </c>
      <c r="I97" s="544">
        <f>+I98</f>
        <v>0</v>
      </c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63"/>
      <c r="AH97" s="263"/>
      <c r="AI97" s="263"/>
      <c r="AJ97" s="263"/>
      <c r="AK97" s="263"/>
      <c r="AL97" s="263"/>
    </row>
    <row r="98" spans="1:38" s="264" customFormat="1" ht="31.5" hidden="1">
      <c r="A98" s="287" t="s">
        <v>158</v>
      </c>
      <c r="B98" s="545" t="s">
        <v>149</v>
      </c>
      <c r="C98" s="546" t="s">
        <v>184</v>
      </c>
      <c r="D98" s="546" t="s">
        <v>150</v>
      </c>
      <c r="E98" s="547" t="s">
        <v>203</v>
      </c>
      <c r="F98" s="548" t="s">
        <v>206</v>
      </c>
      <c r="G98" s="546" t="s">
        <v>159</v>
      </c>
      <c r="H98" s="549">
        <v>0</v>
      </c>
      <c r="I98" s="549">
        <v>0</v>
      </c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263"/>
      <c r="AL98" s="263"/>
    </row>
    <row r="99" spans="1:9" s="27" customFormat="1" ht="18.75" hidden="1">
      <c r="A99" s="269" t="s">
        <v>186</v>
      </c>
      <c r="B99" s="312" t="s">
        <v>149</v>
      </c>
      <c r="C99" s="312">
        <v>10</v>
      </c>
      <c r="D99" s="312"/>
      <c r="E99" s="487"/>
      <c r="F99" s="488"/>
      <c r="G99" s="313"/>
      <c r="H99" s="318">
        <f>+H100</f>
        <v>0</v>
      </c>
      <c r="I99" s="318">
        <f>+I100</f>
        <v>0</v>
      </c>
    </row>
    <row r="100" spans="1:9" s="27" customFormat="1" ht="18.75" hidden="1">
      <c r="A100" s="270" t="s">
        <v>187</v>
      </c>
      <c r="B100" s="319" t="s">
        <v>149</v>
      </c>
      <c r="C100" s="439">
        <v>10</v>
      </c>
      <c r="D100" s="440" t="s">
        <v>150</v>
      </c>
      <c r="E100" s="381"/>
      <c r="F100" s="382"/>
      <c r="G100" s="440"/>
      <c r="H100" s="325">
        <f aca="true" t="shared" si="5" ref="H100:I103">H101</f>
        <v>0</v>
      </c>
      <c r="I100" s="325">
        <f t="shared" si="5"/>
        <v>0</v>
      </c>
    </row>
    <row r="101" spans="1:9" s="27" customFormat="1" ht="64.5" customHeight="1" hidden="1">
      <c r="A101" s="302" t="s">
        <v>354</v>
      </c>
      <c r="B101" s="550" t="s">
        <v>149</v>
      </c>
      <c r="C101" s="551">
        <v>10</v>
      </c>
      <c r="D101" s="552" t="s">
        <v>150</v>
      </c>
      <c r="E101" s="410" t="s">
        <v>210</v>
      </c>
      <c r="F101" s="411" t="s">
        <v>202</v>
      </c>
      <c r="G101" s="371"/>
      <c r="H101" s="372">
        <f t="shared" si="5"/>
        <v>0</v>
      </c>
      <c r="I101" s="372">
        <f t="shared" si="5"/>
        <v>0</v>
      </c>
    </row>
    <row r="102" spans="1:9" s="27" customFormat="1" ht="94.5" hidden="1">
      <c r="A102" s="303" t="s">
        <v>355</v>
      </c>
      <c r="B102" s="553" t="s">
        <v>149</v>
      </c>
      <c r="C102" s="554">
        <v>10</v>
      </c>
      <c r="D102" s="555" t="s">
        <v>150</v>
      </c>
      <c r="E102" s="533" t="s">
        <v>211</v>
      </c>
      <c r="F102" s="534" t="s">
        <v>202</v>
      </c>
      <c r="G102" s="556"/>
      <c r="H102" s="394">
        <f t="shared" si="5"/>
        <v>0</v>
      </c>
      <c r="I102" s="394">
        <f t="shared" si="5"/>
        <v>0</v>
      </c>
    </row>
    <row r="103" spans="1:9" s="27" customFormat="1" ht="31.5" hidden="1">
      <c r="A103" s="290" t="s">
        <v>188</v>
      </c>
      <c r="B103" s="443" t="s">
        <v>149</v>
      </c>
      <c r="C103" s="557">
        <v>10</v>
      </c>
      <c r="D103" s="558" t="s">
        <v>150</v>
      </c>
      <c r="E103" s="559" t="s">
        <v>211</v>
      </c>
      <c r="F103" s="419" t="s">
        <v>212</v>
      </c>
      <c r="G103" s="400"/>
      <c r="H103" s="401">
        <f t="shared" si="5"/>
        <v>0</v>
      </c>
      <c r="I103" s="401">
        <f t="shared" si="5"/>
        <v>0</v>
      </c>
    </row>
    <row r="104" spans="1:9" s="27" customFormat="1" ht="18.75" hidden="1">
      <c r="A104" s="137" t="s">
        <v>189</v>
      </c>
      <c r="B104" s="426" t="s">
        <v>149</v>
      </c>
      <c r="C104" s="560">
        <v>10</v>
      </c>
      <c r="D104" s="406" t="s">
        <v>150</v>
      </c>
      <c r="E104" s="561" t="s">
        <v>211</v>
      </c>
      <c r="F104" s="405" t="s">
        <v>212</v>
      </c>
      <c r="G104" s="562" t="s">
        <v>190</v>
      </c>
      <c r="H104" s="448"/>
      <c r="I104" s="448"/>
    </row>
    <row r="105" spans="1:38" s="38" customFormat="1" ht="18.75" hidden="1">
      <c r="A105" s="304" t="s">
        <v>194</v>
      </c>
      <c r="B105" s="563" t="s">
        <v>149</v>
      </c>
      <c r="C105" s="563">
        <v>11</v>
      </c>
      <c r="D105" s="509"/>
      <c r="E105" s="564"/>
      <c r="F105" s="565"/>
      <c r="G105" s="512"/>
      <c r="H105" s="513">
        <f aca="true" t="shared" si="6" ref="H105:I109">+H106</f>
        <v>0</v>
      </c>
      <c r="I105" s="513">
        <f t="shared" si="6"/>
        <v>0</v>
      </c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</row>
    <row r="106" spans="1:38" s="38" customFormat="1" ht="18.75" hidden="1">
      <c r="A106" s="292" t="s">
        <v>195</v>
      </c>
      <c r="B106" s="465" t="s">
        <v>149</v>
      </c>
      <c r="C106" s="465">
        <v>11</v>
      </c>
      <c r="D106" s="467" t="s">
        <v>151</v>
      </c>
      <c r="E106" s="566"/>
      <c r="F106" s="567"/>
      <c r="G106" s="517"/>
      <c r="H106" s="471">
        <f t="shared" si="6"/>
        <v>0</v>
      </c>
      <c r="I106" s="471">
        <f t="shared" si="6"/>
        <v>0</v>
      </c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</row>
    <row r="107" spans="1:38" s="56" customFormat="1" ht="94.5" hidden="1">
      <c r="A107" s="299" t="s">
        <v>404</v>
      </c>
      <c r="B107" s="518" t="s">
        <v>149</v>
      </c>
      <c r="C107" s="453" t="s">
        <v>196</v>
      </c>
      <c r="D107" s="519" t="s">
        <v>151</v>
      </c>
      <c r="E107" s="568" t="s">
        <v>221</v>
      </c>
      <c r="F107" s="355" t="s">
        <v>202</v>
      </c>
      <c r="G107" s="520"/>
      <c r="H107" s="454">
        <f t="shared" si="6"/>
        <v>0</v>
      </c>
      <c r="I107" s="454">
        <f t="shared" si="6"/>
        <v>0</v>
      </c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</row>
    <row r="108" spans="1:38" s="38" customFormat="1" ht="113.25" customHeight="1" hidden="1">
      <c r="A108" s="281" t="s">
        <v>405</v>
      </c>
      <c r="B108" s="389" t="s">
        <v>149</v>
      </c>
      <c r="C108" s="455" t="s">
        <v>196</v>
      </c>
      <c r="D108" s="522" t="s">
        <v>151</v>
      </c>
      <c r="E108" s="523" t="s">
        <v>197</v>
      </c>
      <c r="F108" s="337" t="s">
        <v>202</v>
      </c>
      <c r="G108" s="524"/>
      <c r="H108" s="456">
        <f t="shared" si="6"/>
        <v>0</v>
      </c>
      <c r="I108" s="456">
        <f t="shared" si="6"/>
        <v>0</v>
      </c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</row>
    <row r="109" spans="1:38" s="38" customFormat="1" ht="63" hidden="1">
      <c r="A109" s="286" t="s">
        <v>356</v>
      </c>
      <c r="B109" s="395" t="s">
        <v>149</v>
      </c>
      <c r="C109" s="417" t="s">
        <v>196</v>
      </c>
      <c r="D109" s="526" t="s">
        <v>151</v>
      </c>
      <c r="E109" s="527" t="s">
        <v>197</v>
      </c>
      <c r="F109" s="344" t="s">
        <v>224</v>
      </c>
      <c r="G109" s="430"/>
      <c r="H109" s="420">
        <f t="shared" si="6"/>
        <v>0</v>
      </c>
      <c r="I109" s="420">
        <f t="shared" si="6"/>
        <v>0</v>
      </c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</row>
    <row r="110" spans="1:38" s="38" customFormat="1" ht="31.5" hidden="1">
      <c r="A110" s="283" t="s">
        <v>158</v>
      </c>
      <c r="B110" s="638" t="s">
        <v>149</v>
      </c>
      <c r="C110" s="616" t="s">
        <v>196</v>
      </c>
      <c r="D110" s="617" t="s">
        <v>151</v>
      </c>
      <c r="E110" s="603" t="s">
        <v>197</v>
      </c>
      <c r="F110" s="618" t="s">
        <v>224</v>
      </c>
      <c r="G110" s="619" t="s">
        <v>159</v>
      </c>
      <c r="H110" s="620">
        <v>0</v>
      </c>
      <c r="I110" s="620">
        <v>0</v>
      </c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</row>
    <row r="111" spans="1:38" s="38" customFormat="1" ht="18.75">
      <c r="A111" s="621" t="s">
        <v>424</v>
      </c>
      <c r="B111" s="1412"/>
      <c r="C111" s="1413"/>
      <c r="D111" s="1413"/>
      <c r="E111" s="1413"/>
      <c r="F111" s="1414"/>
      <c r="G111" s="622"/>
      <c r="H111" s="622">
        <v>22.2</v>
      </c>
      <c r="I111" s="623">
        <v>28</v>
      </c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</row>
    <row r="112" spans="1:38" s="38" customFormat="1" ht="18.75">
      <c r="A112" s="6"/>
      <c r="B112" s="6"/>
      <c r="C112" s="7"/>
      <c r="D112" s="57"/>
      <c r="E112" s="58"/>
      <c r="F112" s="59"/>
      <c r="G112" s="7"/>
      <c r="H112" s="60"/>
      <c r="I112" s="29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</row>
    <row r="113" spans="1:38" s="38" customFormat="1" ht="18.75">
      <c r="A113" s="6"/>
      <c r="B113" s="6"/>
      <c r="C113" s="7"/>
      <c r="D113" s="57"/>
      <c r="E113" s="58"/>
      <c r="F113" s="59"/>
      <c r="G113" s="7"/>
      <c r="H113" s="60"/>
      <c r="I113" s="29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</row>
    <row r="114" spans="1:38" s="38" customFormat="1" ht="18.75">
      <c r="A114" s="6"/>
      <c r="B114" s="6"/>
      <c r="C114" s="7"/>
      <c r="D114" s="57"/>
      <c r="E114" s="58"/>
      <c r="F114" s="59"/>
      <c r="G114" s="7"/>
      <c r="H114" s="60"/>
      <c r="I114" s="29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</row>
    <row r="115" spans="1:38" s="38" customFormat="1" ht="18.75">
      <c r="A115" s="6"/>
      <c r="B115" s="6"/>
      <c r="C115" s="7"/>
      <c r="D115" s="57"/>
      <c r="E115" s="58"/>
      <c r="F115" s="59"/>
      <c r="G115" s="7"/>
      <c r="H115" s="60"/>
      <c r="I115" s="29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</row>
    <row r="116" spans="1:38" s="38" customFormat="1" ht="18.75">
      <c r="A116" s="6"/>
      <c r="B116" s="6"/>
      <c r="C116" s="7"/>
      <c r="D116" s="57"/>
      <c r="E116" s="58"/>
      <c r="F116" s="59"/>
      <c r="G116" s="7"/>
      <c r="H116" s="60"/>
      <c r="I116" s="29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</row>
    <row r="117" spans="1:38" s="38" customFormat="1" ht="18.75">
      <c r="A117" s="6"/>
      <c r="B117" s="6"/>
      <c r="C117" s="7"/>
      <c r="D117" s="57"/>
      <c r="E117" s="58"/>
      <c r="F117" s="59"/>
      <c r="G117" s="7"/>
      <c r="H117" s="60"/>
      <c r="I117" s="29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</row>
    <row r="118" spans="1:38" s="38" customFormat="1" ht="18.75">
      <c r="A118" s="6"/>
      <c r="B118" s="6"/>
      <c r="C118" s="7"/>
      <c r="D118" s="57"/>
      <c r="E118" s="58"/>
      <c r="F118" s="59"/>
      <c r="G118" s="7"/>
      <c r="H118" s="60"/>
      <c r="I118" s="29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</row>
    <row r="119" spans="1:38" s="38" customFormat="1" ht="18.75">
      <c r="A119" s="6"/>
      <c r="B119" s="6"/>
      <c r="C119" s="7"/>
      <c r="D119" s="57"/>
      <c r="E119" s="58"/>
      <c r="F119" s="59"/>
      <c r="G119" s="7"/>
      <c r="H119" s="60"/>
      <c r="I119" s="29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</row>
    <row r="120" spans="1:38" s="38" customFormat="1" ht="18.75">
      <c r="A120" s="6"/>
      <c r="B120" s="6"/>
      <c r="C120" s="7"/>
      <c r="D120" s="57"/>
      <c r="E120" s="58"/>
      <c r="F120" s="59"/>
      <c r="G120" s="7"/>
      <c r="H120" s="60"/>
      <c r="I120" s="29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1:38" s="38" customFormat="1" ht="18.75">
      <c r="A121" s="6"/>
      <c r="B121" s="6"/>
      <c r="C121" s="7"/>
      <c r="D121" s="57"/>
      <c r="E121" s="58"/>
      <c r="F121" s="59"/>
      <c r="G121" s="7"/>
      <c r="H121" s="60"/>
      <c r="I121" s="29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</row>
    <row r="122" spans="1:38" s="38" customFormat="1" ht="18.75">
      <c r="A122" s="6"/>
      <c r="B122" s="6"/>
      <c r="C122" s="7"/>
      <c r="D122" s="57"/>
      <c r="E122" s="58"/>
      <c r="F122" s="59"/>
      <c r="G122" s="7"/>
      <c r="H122" s="60"/>
      <c r="I122" s="29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</row>
    <row r="123" spans="1:38" s="38" customFormat="1" ht="18.75">
      <c r="A123" s="6"/>
      <c r="B123" s="6"/>
      <c r="C123" s="7"/>
      <c r="D123" s="57"/>
      <c r="E123" s="58"/>
      <c r="F123" s="59"/>
      <c r="G123" s="7"/>
      <c r="H123" s="60"/>
      <c r="I123" s="29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</row>
    <row r="124" spans="1:38" s="38" customFormat="1" ht="18.75">
      <c r="A124" s="6"/>
      <c r="B124" s="6"/>
      <c r="C124" s="7"/>
      <c r="D124" s="57"/>
      <c r="E124" s="58"/>
      <c r="F124" s="59"/>
      <c r="G124" s="7"/>
      <c r="H124" s="60"/>
      <c r="I124" s="29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</row>
    <row r="125" spans="1:38" s="38" customFormat="1" ht="18.75">
      <c r="A125" s="6"/>
      <c r="B125" s="6"/>
      <c r="C125" s="7"/>
      <c r="D125" s="57"/>
      <c r="E125" s="58"/>
      <c r="F125" s="59"/>
      <c r="G125" s="7"/>
      <c r="H125" s="60"/>
      <c r="I125" s="29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1:38" s="38" customFormat="1" ht="18.75">
      <c r="A126" s="6"/>
      <c r="B126" s="6"/>
      <c r="C126" s="7"/>
      <c r="D126" s="57"/>
      <c r="E126" s="58"/>
      <c r="F126" s="59"/>
      <c r="G126" s="7"/>
      <c r="H126" s="60"/>
      <c r="I126" s="29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</row>
    <row r="127" spans="1:38" s="38" customFormat="1" ht="18.75">
      <c r="A127" s="6"/>
      <c r="B127" s="6"/>
      <c r="C127" s="7"/>
      <c r="D127" s="57"/>
      <c r="E127" s="58"/>
      <c r="F127" s="59"/>
      <c r="G127" s="7"/>
      <c r="H127" s="60"/>
      <c r="I127" s="29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</row>
    <row r="128" spans="1:38" s="38" customFormat="1" ht="18.75">
      <c r="A128" s="6"/>
      <c r="B128" s="6"/>
      <c r="C128" s="7"/>
      <c r="D128" s="57"/>
      <c r="E128" s="58"/>
      <c r="F128" s="59"/>
      <c r="G128" s="7"/>
      <c r="H128" s="60"/>
      <c r="I128" s="29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</row>
    <row r="129" spans="1:38" s="38" customFormat="1" ht="18.75">
      <c r="A129" s="6"/>
      <c r="B129" s="6"/>
      <c r="C129" s="7"/>
      <c r="D129" s="57"/>
      <c r="E129" s="58"/>
      <c r="F129" s="59"/>
      <c r="G129" s="7"/>
      <c r="H129" s="60"/>
      <c r="I129" s="29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1:38" s="38" customFormat="1" ht="18.75">
      <c r="A130" s="6"/>
      <c r="B130" s="6"/>
      <c r="C130" s="7"/>
      <c r="D130" s="57"/>
      <c r="E130" s="58"/>
      <c r="F130" s="59"/>
      <c r="G130" s="7"/>
      <c r="H130" s="60"/>
      <c r="I130" s="29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</row>
    <row r="131" spans="1:38" s="38" customFormat="1" ht="18.75">
      <c r="A131" s="6"/>
      <c r="B131" s="6"/>
      <c r="C131" s="7"/>
      <c r="D131" s="57"/>
      <c r="E131" s="58"/>
      <c r="F131" s="59"/>
      <c r="G131" s="7"/>
      <c r="H131" s="60"/>
      <c r="I131" s="29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</row>
    <row r="132" spans="1:38" s="38" customFormat="1" ht="18.75">
      <c r="A132" s="6"/>
      <c r="B132" s="6"/>
      <c r="C132" s="7"/>
      <c r="D132" s="57"/>
      <c r="E132" s="58"/>
      <c r="F132" s="59"/>
      <c r="G132" s="7"/>
      <c r="H132" s="60"/>
      <c r="I132" s="29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</row>
    <row r="133" spans="1:38" s="38" customFormat="1" ht="18.75">
      <c r="A133" s="6"/>
      <c r="B133" s="6"/>
      <c r="C133" s="7"/>
      <c r="D133" s="57"/>
      <c r="E133" s="58"/>
      <c r="F133" s="59"/>
      <c r="G133" s="7"/>
      <c r="H133" s="60"/>
      <c r="I133" s="29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</row>
    <row r="134" spans="1:38" s="38" customFormat="1" ht="18.75">
      <c r="A134" s="6"/>
      <c r="B134" s="6"/>
      <c r="C134" s="7"/>
      <c r="D134" s="57"/>
      <c r="E134" s="58"/>
      <c r="F134" s="59"/>
      <c r="G134" s="7"/>
      <c r="H134" s="60"/>
      <c r="I134" s="29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</row>
    <row r="135" spans="1:38" s="38" customFormat="1" ht="18.75">
      <c r="A135" s="6"/>
      <c r="B135" s="6"/>
      <c r="C135" s="7"/>
      <c r="D135" s="57"/>
      <c r="E135" s="58"/>
      <c r="F135" s="59"/>
      <c r="G135" s="7"/>
      <c r="H135" s="60"/>
      <c r="I135" s="29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</row>
    <row r="136" spans="1:38" s="38" customFormat="1" ht="18.75">
      <c r="A136" s="6"/>
      <c r="B136" s="6"/>
      <c r="C136" s="7"/>
      <c r="D136" s="57"/>
      <c r="E136" s="58"/>
      <c r="F136" s="59"/>
      <c r="G136" s="7"/>
      <c r="H136" s="60"/>
      <c r="I136" s="29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</row>
    <row r="137" spans="1:38" s="38" customFormat="1" ht="18.75">
      <c r="A137" s="6"/>
      <c r="B137" s="6"/>
      <c r="C137" s="7"/>
      <c r="D137" s="57"/>
      <c r="E137" s="58"/>
      <c r="F137" s="59"/>
      <c r="G137" s="7"/>
      <c r="H137" s="60"/>
      <c r="I137" s="29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</row>
    <row r="138" spans="1:38" s="38" customFormat="1" ht="18.75">
      <c r="A138" s="6"/>
      <c r="B138" s="6"/>
      <c r="C138" s="7"/>
      <c r="D138" s="57"/>
      <c r="E138" s="58"/>
      <c r="F138" s="59"/>
      <c r="G138" s="7"/>
      <c r="H138" s="60"/>
      <c r="I138" s="29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1:38" s="38" customFormat="1" ht="18.75">
      <c r="A139" s="6"/>
      <c r="B139" s="6"/>
      <c r="C139" s="7"/>
      <c r="D139" s="57"/>
      <c r="E139" s="58"/>
      <c r="F139" s="59"/>
      <c r="G139" s="7"/>
      <c r="H139" s="60"/>
      <c r="I139" s="29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</row>
    <row r="140" spans="1:38" s="38" customFormat="1" ht="18.75">
      <c r="A140" s="6"/>
      <c r="B140" s="6"/>
      <c r="C140" s="7"/>
      <c r="D140" s="57"/>
      <c r="E140" s="58"/>
      <c r="F140" s="59"/>
      <c r="G140" s="7"/>
      <c r="H140" s="60"/>
      <c r="I140" s="29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1:38" s="38" customFormat="1" ht="18.75">
      <c r="A141" s="6"/>
      <c r="B141" s="6"/>
      <c r="C141" s="7"/>
      <c r="D141" s="57"/>
      <c r="E141" s="58"/>
      <c r="F141" s="59"/>
      <c r="G141" s="7"/>
      <c r="H141" s="60"/>
      <c r="I141" s="29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</row>
    <row r="142" spans="1:38" s="38" customFormat="1" ht="18.75">
      <c r="A142" s="6"/>
      <c r="B142" s="6"/>
      <c r="C142" s="7"/>
      <c r="D142" s="57"/>
      <c r="E142" s="58"/>
      <c r="F142" s="59"/>
      <c r="G142" s="7"/>
      <c r="H142" s="60"/>
      <c r="I142" s="29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1:38" s="38" customFormat="1" ht="18.75">
      <c r="A143" s="6"/>
      <c r="B143" s="6"/>
      <c r="C143" s="7"/>
      <c r="D143" s="57"/>
      <c r="E143" s="58"/>
      <c r="F143" s="59"/>
      <c r="G143" s="7"/>
      <c r="H143" s="60"/>
      <c r="I143" s="29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1:38" s="38" customFormat="1" ht="18.75">
      <c r="A144" s="6"/>
      <c r="B144" s="6"/>
      <c r="C144" s="7"/>
      <c r="D144" s="57"/>
      <c r="E144" s="58"/>
      <c r="F144" s="59"/>
      <c r="G144" s="7"/>
      <c r="H144" s="60"/>
      <c r="I144" s="29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1:38" s="38" customFormat="1" ht="18.75">
      <c r="A145" s="6"/>
      <c r="B145" s="6"/>
      <c r="C145" s="7"/>
      <c r="D145" s="57"/>
      <c r="E145" s="58"/>
      <c r="F145" s="59"/>
      <c r="G145" s="7"/>
      <c r="H145" s="60"/>
      <c r="I145" s="29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1:38" s="38" customFormat="1" ht="18.75">
      <c r="A146" s="6"/>
      <c r="B146" s="6"/>
      <c r="C146" s="7"/>
      <c r="D146" s="57"/>
      <c r="E146" s="58"/>
      <c r="F146" s="59"/>
      <c r="G146" s="7"/>
      <c r="H146" s="60"/>
      <c r="I146" s="29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1:38" s="38" customFormat="1" ht="18.75">
      <c r="A147" s="6"/>
      <c r="B147" s="6"/>
      <c r="C147" s="7"/>
      <c r="D147" s="57"/>
      <c r="E147" s="58"/>
      <c r="F147" s="59"/>
      <c r="G147" s="7"/>
      <c r="H147" s="60"/>
      <c r="I147" s="29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</sheetData>
  <sheetProtection/>
  <mergeCells count="9">
    <mergeCell ref="B111:F111"/>
    <mergeCell ref="A1:H1"/>
    <mergeCell ref="A2:H2"/>
    <mergeCell ref="A3:H3"/>
    <mergeCell ref="A4:H4"/>
    <mergeCell ref="A5:H5"/>
    <mergeCell ref="A8:H8"/>
    <mergeCell ref="A6:G6"/>
    <mergeCell ref="A7:G7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1"/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L101"/>
  <sheetViews>
    <sheetView view="pageBreakPreview" zoomScaleNormal="70" zoomScaleSheetLayoutView="100" zoomScalePageLayoutView="0" workbookViewId="0" topLeftCell="A7">
      <selection activeCell="A3" sqref="A3:H3"/>
    </sheetView>
  </sheetViews>
  <sheetFormatPr defaultColWidth="9.140625" defaultRowHeight="15"/>
  <cols>
    <col min="1" max="1" width="68.57421875" style="6" customWidth="1"/>
    <col min="2" max="2" width="8.7109375" style="10" customWidth="1"/>
    <col min="3" max="3" width="9.140625" style="11" customWidth="1"/>
    <col min="4" max="4" width="10.57421875" style="4" customWidth="1"/>
    <col min="5" max="5" width="10.7109375" style="5" customWidth="1"/>
    <col min="6" max="6" width="8.8515625" style="10" customWidth="1"/>
    <col min="7" max="7" width="8.57421875" style="10" hidden="1" customWidth="1"/>
    <col min="8" max="8" width="3.7109375" style="12" hidden="1" customWidth="1"/>
    <col min="9" max="9" width="15.00390625" style="61" customWidth="1"/>
    <col min="10" max="10" width="15.00390625" style="1" customWidth="1"/>
    <col min="11" max="38" width="9.140625" style="1" customWidth="1"/>
  </cols>
  <sheetData>
    <row r="1" spans="1:8" s="64" customFormat="1" ht="15.75" customHeight="1">
      <c r="A1" s="1372" t="s">
        <v>56</v>
      </c>
      <c r="B1" s="1372"/>
      <c r="C1" s="1372"/>
      <c r="D1" s="1372"/>
      <c r="E1" s="1372"/>
      <c r="F1" s="1372"/>
      <c r="G1" s="1372"/>
      <c r="H1" s="1372"/>
    </row>
    <row r="2" spans="1:8" s="64" customFormat="1" ht="15.75" customHeight="1">
      <c r="A2" s="1372" t="s">
        <v>417</v>
      </c>
      <c r="B2" s="1372"/>
      <c r="C2" s="1372"/>
      <c r="D2" s="1372"/>
      <c r="E2" s="1372"/>
      <c r="F2" s="1372"/>
      <c r="G2" s="1372"/>
      <c r="H2" s="1372"/>
    </row>
    <row r="3" spans="1:8" s="64" customFormat="1" ht="15.75" customHeight="1">
      <c r="A3" s="1372" t="s">
        <v>427</v>
      </c>
      <c r="B3" s="1372"/>
      <c r="C3" s="1372"/>
      <c r="D3" s="1372"/>
      <c r="E3" s="1372"/>
      <c r="F3" s="1372"/>
      <c r="G3" s="1372"/>
      <c r="H3" s="1372"/>
    </row>
    <row r="4" spans="1:8" s="65" customFormat="1" ht="16.5" customHeight="1">
      <c r="A4" s="1368" t="s">
        <v>418</v>
      </c>
      <c r="B4" s="1368"/>
      <c r="C4" s="1368"/>
      <c r="D4" s="1368"/>
      <c r="E4" s="1368"/>
      <c r="F4" s="1368"/>
      <c r="G4" s="1368"/>
      <c r="H4" s="1368"/>
    </row>
    <row r="5" spans="1:8" s="65" customFormat="1" ht="16.5" customHeight="1">
      <c r="A5" s="1368" t="s">
        <v>361</v>
      </c>
      <c r="B5" s="1368"/>
      <c r="C5" s="1368"/>
      <c r="D5" s="1368"/>
      <c r="E5" s="1368"/>
      <c r="F5" s="1368"/>
      <c r="G5" s="1368"/>
      <c r="H5" s="1368"/>
    </row>
    <row r="6" spans="1:7" s="65" customFormat="1" ht="16.5" customHeight="1">
      <c r="A6" s="1415"/>
      <c r="B6" s="1415"/>
      <c r="C6" s="1415"/>
      <c r="D6" s="1415"/>
      <c r="E6" s="1415"/>
      <c r="F6" s="1415"/>
      <c r="G6" s="66"/>
    </row>
    <row r="7" spans="1:4" s="65" customFormat="1" ht="16.5" customHeight="1">
      <c r="A7" s="1425" t="s">
        <v>362</v>
      </c>
      <c r="B7" s="1426"/>
      <c r="C7" s="106"/>
      <c r="D7" s="106"/>
    </row>
    <row r="8" spans="1:4" s="65" customFormat="1" ht="19.5" customHeight="1">
      <c r="A8" s="1425" t="s">
        <v>363</v>
      </c>
      <c r="B8" s="1426"/>
      <c r="C8" s="106"/>
      <c r="D8" s="106"/>
    </row>
    <row r="9" spans="1:4" s="65" customFormat="1" ht="19.5" customHeight="1">
      <c r="A9" s="1425" t="s">
        <v>366</v>
      </c>
      <c r="B9" s="1426"/>
      <c r="C9" s="106"/>
      <c r="D9" s="106"/>
    </row>
    <row r="10" spans="1:4" s="2" customFormat="1" ht="18" customHeight="1">
      <c r="A10" s="1425"/>
      <c r="B10" s="1426"/>
      <c r="C10" s="71"/>
      <c r="D10" s="71" t="s">
        <v>259</v>
      </c>
    </row>
    <row r="11" spans="1:34" s="20" customFormat="1" ht="66" customHeight="1">
      <c r="A11" s="107" t="s">
        <v>200</v>
      </c>
      <c r="B11" s="108" t="s">
        <v>199</v>
      </c>
      <c r="C11" s="109"/>
      <c r="D11" s="52" t="s">
        <v>257</v>
      </c>
      <c r="E11" s="52" t="s">
        <v>256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38" customFormat="1" ht="18.75">
      <c r="A12" s="30" t="s">
        <v>153</v>
      </c>
      <c r="B12" s="33"/>
      <c r="C12" s="34"/>
      <c r="D12" s="36">
        <f>D13+D15+D17+D19+D21+D23+D26+D28</f>
        <v>226.4</v>
      </c>
      <c r="E12" s="36">
        <f>E13+E15+E17+E19+E21+E23+E26+E28</f>
        <v>147.8</v>
      </c>
      <c r="F12" s="6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1:5" s="27" customFormat="1" ht="63">
      <c r="A13" s="581" t="s">
        <v>393</v>
      </c>
      <c r="B13" s="410" t="s">
        <v>201</v>
      </c>
      <c r="C13" s="411" t="s">
        <v>202</v>
      </c>
      <c r="D13" s="372">
        <f>+D14</f>
        <v>192.8</v>
      </c>
      <c r="E13" s="372">
        <f>+E14</f>
        <v>122.8</v>
      </c>
    </row>
    <row r="14" spans="1:5" s="27" customFormat="1" ht="63">
      <c r="A14" s="582" t="s">
        <v>382</v>
      </c>
      <c r="B14" s="583" t="s">
        <v>203</v>
      </c>
      <c r="C14" s="584" t="s">
        <v>202</v>
      </c>
      <c r="D14" s="363">
        <f>SUM(прил8!G91)</f>
        <v>192.8</v>
      </c>
      <c r="E14" s="363">
        <f>SUM(прил8!H91)</f>
        <v>122.8</v>
      </c>
    </row>
    <row r="15" spans="1:5" s="27" customFormat="1" ht="63" hidden="1">
      <c r="A15" s="585" t="s">
        <v>406</v>
      </c>
      <c r="B15" s="410" t="s">
        <v>210</v>
      </c>
      <c r="C15" s="411" t="s">
        <v>202</v>
      </c>
      <c r="D15" s="372">
        <f>D16</f>
        <v>0</v>
      </c>
      <c r="E15" s="372">
        <f>E16</f>
        <v>0</v>
      </c>
    </row>
    <row r="16" spans="1:5" s="27" customFormat="1" ht="78.75" hidden="1">
      <c r="A16" s="586" t="s">
        <v>408</v>
      </c>
      <c r="B16" s="583" t="s">
        <v>211</v>
      </c>
      <c r="C16" s="584" t="s">
        <v>202</v>
      </c>
      <c r="D16" s="363">
        <f>SUM(прил8!G101)</f>
        <v>0</v>
      </c>
      <c r="E16" s="363">
        <f>SUM(прил8!H101)</f>
        <v>0</v>
      </c>
    </row>
    <row r="17" spans="1:34" s="42" customFormat="1" ht="78.75" hidden="1">
      <c r="A17" s="587" t="s">
        <v>388</v>
      </c>
      <c r="B17" s="410" t="s">
        <v>348</v>
      </c>
      <c r="C17" s="411" t="s">
        <v>202</v>
      </c>
      <c r="D17" s="372">
        <f>D18</f>
        <v>0</v>
      </c>
      <c r="E17" s="372">
        <f>E18</f>
        <v>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</row>
    <row r="18" spans="1:34" s="38" customFormat="1" ht="94.5" hidden="1">
      <c r="A18" s="588" t="s">
        <v>377</v>
      </c>
      <c r="B18" s="583" t="s">
        <v>349</v>
      </c>
      <c r="C18" s="584" t="s">
        <v>202</v>
      </c>
      <c r="D18" s="363">
        <f>SUM(прил8!G67)</f>
        <v>0</v>
      </c>
      <c r="E18" s="363">
        <f>SUM(прил8!H67)</f>
        <v>0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5" s="43" customFormat="1" ht="78.75">
      <c r="A19" s="587" t="s">
        <v>409</v>
      </c>
      <c r="B19" s="589" t="s">
        <v>167</v>
      </c>
      <c r="C19" s="411" t="s">
        <v>202</v>
      </c>
      <c r="D19" s="372">
        <f>+D20</f>
        <v>18.6</v>
      </c>
      <c r="E19" s="372">
        <f>+E20</f>
        <v>15</v>
      </c>
    </row>
    <row r="20" spans="1:5" s="43" customFormat="1" ht="94.5">
      <c r="A20" s="608" t="s">
        <v>395</v>
      </c>
      <c r="B20" s="590" t="s">
        <v>213</v>
      </c>
      <c r="C20" s="591" t="s">
        <v>202</v>
      </c>
      <c r="D20" s="592">
        <f>SUM(прил8!G71)</f>
        <v>18.6</v>
      </c>
      <c r="E20" s="592">
        <f>SUM(прил8!H71)</f>
        <v>15</v>
      </c>
    </row>
    <row r="21" spans="1:34" s="54" customFormat="1" ht="63">
      <c r="A21" s="609" t="s">
        <v>391</v>
      </c>
      <c r="B21" s="495" t="s">
        <v>215</v>
      </c>
      <c r="C21" s="496" t="s">
        <v>202</v>
      </c>
      <c r="D21" s="498">
        <f>+D22</f>
        <v>15</v>
      </c>
      <c r="E21" s="498">
        <f>+E22</f>
        <v>10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</row>
    <row r="22" spans="1:34" s="42" customFormat="1" ht="94.5">
      <c r="A22" s="593" t="s">
        <v>396</v>
      </c>
      <c r="B22" s="594" t="s">
        <v>216</v>
      </c>
      <c r="C22" s="595" t="s">
        <v>202</v>
      </c>
      <c r="D22" s="610">
        <f>SUM(прил8!G77)</f>
        <v>15</v>
      </c>
      <c r="E22" s="610">
        <f>SUM(прил8!H77)</f>
        <v>10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5" s="41" customFormat="1" ht="78.75" hidden="1">
      <c r="A23" s="596" t="s">
        <v>394</v>
      </c>
      <c r="B23" s="329" t="s">
        <v>221</v>
      </c>
      <c r="C23" s="330" t="s">
        <v>202</v>
      </c>
      <c r="D23" s="597">
        <f>SUM(D24:D25)</f>
        <v>0</v>
      </c>
      <c r="E23" s="454">
        <f>SUM(E24:E25)</f>
        <v>0</v>
      </c>
    </row>
    <row r="24" spans="1:5" s="41" customFormat="1" ht="94.5" hidden="1">
      <c r="A24" s="598" t="s">
        <v>410</v>
      </c>
      <c r="B24" s="599" t="s">
        <v>193</v>
      </c>
      <c r="C24" s="361" t="s">
        <v>202</v>
      </c>
      <c r="D24" s="600">
        <f>SUM(прил8!G85)</f>
        <v>0</v>
      </c>
      <c r="E24" s="600">
        <f>SUM(прил8!H85)</f>
        <v>0</v>
      </c>
    </row>
    <row r="25" spans="1:5" s="41" customFormat="1" ht="94.5" hidden="1">
      <c r="A25" s="601" t="s">
        <v>383</v>
      </c>
      <c r="B25" s="599" t="s">
        <v>197</v>
      </c>
      <c r="C25" s="361" t="s">
        <v>202</v>
      </c>
      <c r="D25" s="600">
        <f>SUM(прил8!G107)</f>
        <v>0</v>
      </c>
      <c r="E25" s="600">
        <f>SUM(прил8!H107)</f>
        <v>0</v>
      </c>
    </row>
    <row r="26" spans="1:5" s="43" customFormat="1" ht="63" hidden="1">
      <c r="A26" s="587" t="s">
        <v>407</v>
      </c>
      <c r="B26" s="589" t="s">
        <v>168</v>
      </c>
      <c r="C26" s="411" t="s">
        <v>202</v>
      </c>
      <c r="D26" s="372">
        <f>+D27</f>
        <v>0</v>
      </c>
      <c r="E26" s="372">
        <f>+E27</f>
        <v>0</v>
      </c>
    </row>
    <row r="27" spans="1:5" s="43" customFormat="1" ht="78.75" hidden="1">
      <c r="A27" s="602" t="s">
        <v>400</v>
      </c>
      <c r="B27" s="603" t="s">
        <v>225</v>
      </c>
      <c r="C27" s="604" t="s">
        <v>202</v>
      </c>
      <c r="D27" s="363">
        <f>SUM(прил8!G20)</f>
        <v>0</v>
      </c>
      <c r="E27" s="363">
        <f>SUM(прил8!H20)</f>
        <v>0</v>
      </c>
    </row>
    <row r="28" spans="1:5" s="49" customFormat="1" ht="78.75" hidden="1">
      <c r="A28" s="605" t="s">
        <v>375</v>
      </c>
      <c r="B28" s="410" t="s">
        <v>228</v>
      </c>
      <c r="C28" s="411" t="s">
        <v>202</v>
      </c>
      <c r="D28" s="454">
        <f>+D29</f>
        <v>0</v>
      </c>
      <c r="E28" s="454">
        <f>+E29</f>
        <v>0</v>
      </c>
    </row>
    <row r="29" spans="1:5" s="48" customFormat="1" ht="126" hidden="1">
      <c r="A29" s="601" t="s">
        <v>374</v>
      </c>
      <c r="B29" s="606" t="s">
        <v>229</v>
      </c>
      <c r="C29" s="607" t="s">
        <v>202</v>
      </c>
      <c r="D29" s="600">
        <f>SUM(прил8!G56,прил8!G61)</f>
        <v>0</v>
      </c>
      <c r="E29" s="600">
        <f>SUM(прил8!H56,прил8!H61)</f>
        <v>0</v>
      </c>
    </row>
    <row r="30" ht="18.75">
      <c r="G30" s="12"/>
    </row>
    <row r="31" ht="18.75">
      <c r="G31" s="12"/>
    </row>
    <row r="32" ht="18.75">
      <c r="G32" s="12"/>
    </row>
    <row r="33" ht="18.75">
      <c r="G33" s="12"/>
    </row>
    <row r="34" ht="18.75">
      <c r="G34" s="12"/>
    </row>
    <row r="35" ht="18.75">
      <c r="G35" s="12"/>
    </row>
    <row r="36" ht="18.75">
      <c r="G36" s="12"/>
    </row>
    <row r="37" ht="18.75">
      <c r="G37" s="12"/>
    </row>
    <row r="38" ht="18.75">
      <c r="G38" s="12"/>
    </row>
    <row r="39" ht="18.75">
      <c r="G39" s="12"/>
    </row>
    <row r="40" ht="18.75">
      <c r="G40" s="12"/>
    </row>
    <row r="41" ht="18.75">
      <c r="G41" s="12"/>
    </row>
    <row r="65" spans="1:38" s="38" customFormat="1" ht="18.75">
      <c r="A65" s="6"/>
      <c r="B65" s="7"/>
      <c r="C65" s="57"/>
      <c r="D65" s="58"/>
      <c r="E65" s="59"/>
      <c r="F65" s="7"/>
      <c r="G65" s="7"/>
      <c r="H65" s="60"/>
      <c r="I65" s="29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</row>
    <row r="66" spans="1:38" s="38" customFormat="1" ht="18.75">
      <c r="A66" s="6"/>
      <c r="B66" s="7"/>
      <c r="C66" s="57"/>
      <c r="D66" s="58"/>
      <c r="E66" s="59"/>
      <c r="F66" s="7"/>
      <c r="G66" s="7"/>
      <c r="H66" s="60"/>
      <c r="I66" s="29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</row>
    <row r="67" spans="1:38" s="38" customFormat="1" ht="18.75">
      <c r="A67" s="6"/>
      <c r="B67" s="7"/>
      <c r="C67" s="57"/>
      <c r="D67" s="58"/>
      <c r="E67" s="59"/>
      <c r="F67" s="7"/>
      <c r="G67" s="7"/>
      <c r="H67" s="60"/>
      <c r="I67" s="29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</row>
    <row r="68" spans="1:38" s="38" customFormat="1" ht="18.75">
      <c r="A68" s="6"/>
      <c r="B68" s="7"/>
      <c r="C68" s="57"/>
      <c r="D68" s="58"/>
      <c r="E68" s="59"/>
      <c r="F68" s="7"/>
      <c r="G68" s="7"/>
      <c r="H68" s="60"/>
      <c r="I68" s="29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</row>
    <row r="69" spans="1:38" s="38" customFormat="1" ht="18.75">
      <c r="A69" s="6"/>
      <c r="B69" s="7"/>
      <c r="C69" s="57"/>
      <c r="D69" s="58"/>
      <c r="E69" s="59"/>
      <c r="F69" s="7"/>
      <c r="G69" s="7"/>
      <c r="H69" s="60"/>
      <c r="I69" s="29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</row>
    <row r="70" spans="1:38" s="38" customFormat="1" ht="18.75">
      <c r="A70" s="6"/>
      <c r="B70" s="7"/>
      <c r="C70" s="57"/>
      <c r="D70" s="58"/>
      <c r="E70" s="59"/>
      <c r="F70" s="7"/>
      <c r="G70" s="7"/>
      <c r="H70" s="60"/>
      <c r="I70" s="2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</row>
    <row r="71" spans="1:38" s="38" customFormat="1" ht="18.75">
      <c r="A71" s="6"/>
      <c r="B71" s="7"/>
      <c r="C71" s="57"/>
      <c r="D71" s="58"/>
      <c r="E71" s="59"/>
      <c r="F71" s="7"/>
      <c r="G71" s="7"/>
      <c r="H71" s="60"/>
      <c r="I71" s="29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</row>
    <row r="72" spans="1:38" s="38" customFormat="1" ht="18.75">
      <c r="A72" s="6"/>
      <c r="B72" s="7"/>
      <c r="C72" s="57"/>
      <c r="D72" s="58"/>
      <c r="E72" s="59"/>
      <c r="F72" s="7"/>
      <c r="G72" s="7"/>
      <c r="H72" s="60"/>
      <c r="I72" s="29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</row>
    <row r="73" spans="1:38" s="38" customFormat="1" ht="18.75">
      <c r="A73" s="6"/>
      <c r="B73" s="7"/>
      <c r="C73" s="57"/>
      <c r="D73" s="58"/>
      <c r="E73" s="59"/>
      <c r="F73" s="7"/>
      <c r="G73" s="7"/>
      <c r="H73" s="60"/>
      <c r="I73" s="29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</row>
    <row r="74" spans="1:38" s="38" customFormat="1" ht="18.75">
      <c r="A74" s="6"/>
      <c r="B74" s="7"/>
      <c r="C74" s="57"/>
      <c r="D74" s="58"/>
      <c r="E74" s="59"/>
      <c r="F74" s="7"/>
      <c r="G74" s="7"/>
      <c r="H74" s="60"/>
      <c r="I74" s="29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</row>
    <row r="75" spans="1:38" s="38" customFormat="1" ht="18.75">
      <c r="A75" s="6"/>
      <c r="B75" s="7"/>
      <c r="C75" s="57"/>
      <c r="D75" s="58"/>
      <c r="E75" s="59"/>
      <c r="F75" s="7"/>
      <c r="G75" s="7"/>
      <c r="H75" s="60"/>
      <c r="I75" s="29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</row>
    <row r="76" spans="1:38" s="38" customFormat="1" ht="18.75">
      <c r="A76" s="6"/>
      <c r="B76" s="7"/>
      <c r="C76" s="57"/>
      <c r="D76" s="58"/>
      <c r="E76" s="59"/>
      <c r="F76" s="7"/>
      <c r="G76" s="7"/>
      <c r="H76" s="60"/>
      <c r="I76" s="29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</row>
    <row r="77" spans="1:38" s="38" customFormat="1" ht="18.75">
      <c r="A77" s="6"/>
      <c r="B77" s="7"/>
      <c r="C77" s="57"/>
      <c r="D77" s="58"/>
      <c r="E77" s="59"/>
      <c r="F77" s="7"/>
      <c r="G77" s="7"/>
      <c r="H77" s="60"/>
      <c r="I77" s="29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</row>
    <row r="78" spans="1:38" s="38" customFormat="1" ht="18.75">
      <c r="A78" s="6"/>
      <c r="B78" s="7"/>
      <c r="C78" s="57"/>
      <c r="D78" s="58"/>
      <c r="E78" s="59"/>
      <c r="F78" s="7"/>
      <c r="G78" s="7"/>
      <c r="H78" s="60"/>
      <c r="I78" s="29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</row>
    <row r="79" spans="1:38" s="38" customFormat="1" ht="18.75">
      <c r="A79" s="6"/>
      <c r="B79" s="7"/>
      <c r="C79" s="57"/>
      <c r="D79" s="58"/>
      <c r="E79" s="59"/>
      <c r="F79" s="7"/>
      <c r="G79" s="7"/>
      <c r="H79" s="60"/>
      <c r="I79" s="29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</row>
    <row r="80" spans="1:38" s="38" customFormat="1" ht="18.75">
      <c r="A80" s="6"/>
      <c r="B80" s="7"/>
      <c r="C80" s="57"/>
      <c r="D80" s="58"/>
      <c r="E80" s="59"/>
      <c r="F80" s="7"/>
      <c r="G80" s="7"/>
      <c r="H80" s="60"/>
      <c r="I80" s="29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</row>
    <row r="81" spans="1:38" s="38" customFormat="1" ht="18.75">
      <c r="A81" s="6"/>
      <c r="B81" s="7"/>
      <c r="C81" s="57"/>
      <c r="D81" s="58"/>
      <c r="E81" s="59"/>
      <c r="F81" s="7"/>
      <c r="G81" s="7"/>
      <c r="H81" s="60"/>
      <c r="I81" s="29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</row>
    <row r="82" spans="1:38" s="38" customFormat="1" ht="18.75">
      <c r="A82" s="6"/>
      <c r="B82" s="7"/>
      <c r="C82" s="57"/>
      <c r="D82" s="58"/>
      <c r="E82" s="59"/>
      <c r="F82" s="7"/>
      <c r="G82" s="7"/>
      <c r="H82" s="60"/>
      <c r="I82" s="29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</row>
    <row r="83" spans="1:38" s="38" customFormat="1" ht="18.75">
      <c r="A83" s="6"/>
      <c r="B83" s="7"/>
      <c r="C83" s="57"/>
      <c r="D83" s="58"/>
      <c r="E83" s="59"/>
      <c r="F83" s="7"/>
      <c r="G83" s="7"/>
      <c r="H83" s="60"/>
      <c r="I83" s="29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</row>
    <row r="84" spans="1:38" s="38" customFormat="1" ht="18.75">
      <c r="A84" s="6"/>
      <c r="B84" s="7"/>
      <c r="C84" s="57"/>
      <c r="D84" s="58"/>
      <c r="E84" s="59"/>
      <c r="F84" s="7"/>
      <c r="G84" s="7"/>
      <c r="H84" s="60"/>
      <c r="I84" s="29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</row>
    <row r="85" spans="1:38" s="38" customFormat="1" ht="18.75">
      <c r="A85" s="6"/>
      <c r="B85" s="7"/>
      <c r="C85" s="57"/>
      <c r="D85" s="58"/>
      <c r="E85" s="59"/>
      <c r="F85" s="7"/>
      <c r="G85" s="7"/>
      <c r="H85" s="60"/>
      <c r="I85" s="29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</row>
    <row r="86" spans="1:38" s="38" customFormat="1" ht="18.75">
      <c r="A86" s="6"/>
      <c r="B86" s="7"/>
      <c r="C86" s="57"/>
      <c r="D86" s="58"/>
      <c r="E86" s="59"/>
      <c r="F86" s="7"/>
      <c r="G86" s="7"/>
      <c r="H86" s="60"/>
      <c r="I86" s="29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</row>
    <row r="87" spans="1:38" s="38" customFormat="1" ht="18.75">
      <c r="A87" s="6"/>
      <c r="B87" s="7"/>
      <c r="C87" s="57"/>
      <c r="D87" s="58"/>
      <c r="E87" s="59"/>
      <c r="F87" s="7"/>
      <c r="G87" s="7"/>
      <c r="H87" s="60"/>
      <c r="I87" s="29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</row>
    <row r="88" spans="1:38" s="38" customFormat="1" ht="18.75">
      <c r="A88" s="6"/>
      <c r="B88" s="7"/>
      <c r="C88" s="57"/>
      <c r="D88" s="58"/>
      <c r="E88" s="59"/>
      <c r="F88" s="7"/>
      <c r="G88" s="7"/>
      <c r="H88" s="60"/>
      <c r="I88" s="29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</row>
    <row r="89" spans="1:38" s="38" customFormat="1" ht="18.75">
      <c r="A89" s="6"/>
      <c r="B89" s="7"/>
      <c r="C89" s="57"/>
      <c r="D89" s="58"/>
      <c r="E89" s="59"/>
      <c r="F89" s="7"/>
      <c r="G89" s="7"/>
      <c r="H89" s="60"/>
      <c r="I89" s="29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</row>
    <row r="90" spans="1:38" s="38" customFormat="1" ht="18.75">
      <c r="A90" s="6"/>
      <c r="B90" s="7"/>
      <c r="C90" s="57"/>
      <c r="D90" s="58"/>
      <c r="E90" s="59"/>
      <c r="F90" s="7"/>
      <c r="G90" s="7"/>
      <c r="H90" s="60"/>
      <c r="I90" s="29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</row>
    <row r="91" spans="1:38" s="38" customFormat="1" ht="18.75">
      <c r="A91" s="6"/>
      <c r="B91" s="7"/>
      <c r="C91" s="57"/>
      <c r="D91" s="58"/>
      <c r="E91" s="59"/>
      <c r="F91" s="7"/>
      <c r="G91" s="7"/>
      <c r="H91" s="60"/>
      <c r="I91" s="29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</row>
    <row r="92" spans="1:38" s="38" customFormat="1" ht="18.75">
      <c r="A92" s="6"/>
      <c r="B92" s="7"/>
      <c r="C92" s="57"/>
      <c r="D92" s="58"/>
      <c r="E92" s="59"/>
      <c r="F92" s="7"/>
      <c r="G92" s="7"/>
      <c r="H92" s="60"/>
      <c r="I92" s="29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</row>
    <row r="93" spans="1:38" s="38" customFormat="1" ht="18.75">
      <c r="A93" s="6"/>
      <c r="B93" s="7"/>
      <c r="C93" s="57"/>
      <c r="D93" s="58"/>
      <c r="E93" s="59"/>
      <c r="F93" s="7"/>
      <c r="G93" s="7"/>
      <c r="H93" s="60"/>
      <c r="I93" s="29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</row>
    <row r="94" spans="1:38" s="38" customFormat="1" ht="18.75">
      <c r="A94" s="6"/>
      <c r="B94" s="7"/>
      <c r="C94" s="57"/>
      <c r="D94" s="58"/>
      <c r="E94" s="59"/>
      <c r="F94" s="7"/>
      <c r="G94" s="7"/>
      <c r="H94" s="60"/>
      <c r="I94" s="29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</row>
    <row r="95" spans="1:38" s="38" customFormat="1" ht="18.75">
      <c r="A95" s="6"/>
      <c r="B95" s="7"/>
      <c r="C95" s="57"/>
      <c r="D95" s="58"/>
      <c r="E95" s="59"/>
      <c r="F95" s="7"/>
      <c r="G95" s="7"/>
      <c r="H95" s="60"/>
      <c r="I95" s="29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</row>
    <row r="96" spans="1:38" s="38" customFormat="1" ht="18.75">
      <c r="A96" s="6"/>
      <c r="B96" s="7"/>
      <c r="C96" s="57"/>
      <c r="D96" s="58"/>
      <c r="E96" s="59"/>
      <c r="F96" s="7"/>
      <c r="G96" s="7"/>
      <c r="H96" s="60"/>
      <c r="I96" s="29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</row>
    <row r="97" spans="1:38" s="38" customFormat="1" ht="18.75">
      <c r="A97" s="6"/>
      <c r="B97" s="7"/>
      <c r="C97" s="57"/>
      <c r="D97" s="58"/>
      <c r="E97" s="59"/>
      <c r="F97" s="7"/>
      <c r="G97" s="7"/>
      <c r="H97" s="60"/>
      <c r="I97" s="29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</row>
    <row r="98" spans="1:38" s="38" customFormat="1" ht="18.75">
      <c r="A98" s="6"/>
      <c r="B98" s="7"/>
      <c r="C98" s="57"/>
      <c r="D98" s="58"/>
      <c r="E98" s="59"/>
      <c r="F98" s="7"/>
      <c r="G98" s="7"/>
      <c r="H98" s="60"/>
      <c r="I98" s="29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</row>
    <row r="99" spans="1:38" s="38" customFormat="1" ht="18.75">
      <c r="A99" s="6"/>
      <c r="B99" s="7"/>
      <c r="C99" s="57"/>
      <c r="D99" s="58"/>
      <c r="E99" s="59"/>
      <c r="F99" s="7"/>
      <c r="G99" s="7"/>
      <c r="H99" s="60"/>
      <c r="I99" s="29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</row>
    <row r="100" spans="1:38" s="38" customFormat="1" ht="18.75">
      <c r="A100" s="6"/>
      <c r="B100" s="7"/>
      <c r="C100" s="57"/>
      <c r="D100" s="58"/>
      <c r="E100" s="59"/>
      <c r="F100" s="7"/>
      <c r="G100" s="7"/>
      <c r="H100" s="60"/>
      <c r="I100" s="29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</row>
    <row r="101" spans="1:38" s="38" customFormat="1" ht="18.75">
      <c r="A101" s="6"/>
      <c r="B101" s="7"/>
      <c r="C101" s="57"/>
      <c r="D101" s="58"/>
      <c r="E101" s="59"/>
      <c r="F101" s="7"/>
      <c r="G101" s="7"/>
      <c r="H101" s="60"/>
      <c r="I101" s="29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</row>
  </sheetData>
  <sheetProtection/>
  <mergeCells count="10">
    <mergeCell ref="A10:B10"/>
    <mergeCell ref="A9:B9"/>
    <mergeCell ref="A1:H1"/>
    <mergeCell ref="A2:H2"/>
    <mergeCell ref="A3:H3"/>
    <mergeCell ref="A4:H4"/>
    <mergeCell ref="A6:F6"/>
    <mergeCell ref="A5:H5"/>
    <mergeCell ref="A7:B7"/>
    <mergeCell ref="A8:B8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11"/>
  <sheetViews>
    <sheetView view="pageBreakPreview" zoomScale="80" zoomScaleNormal="90" zoomScaleSheetLayoutView="80" workbookViewId="0" topLeftCell="A151">
      <selection activeCell="A7" sqref="A7:I7"/>
    </sheetView>
  </sheetViews>
  <sheetFormatPr defaultColWidth="9.140625" defaultRowHeight="15"/>
  <cols>
    <col min="1" max="1" width="66.28125" style="6" customWidth="1"/>
    <col min="2" max="2" width="7.00390625" style="6" customWidth="1"/>
    <col min="3" max="3" width="7.140625" style="10" customWidth="1"/>
    <col min="4" max="4" width="6.7109375" style="11" customWidth="1"/>
    <col min="5" max="5" width="7.00390625" style="4" customWidth="1"/>
    <col min="6" max="6" width="11.7109375" style="5" customWidth="1"/>
    <col min="7" max="7" width="5.7109375" style="10" customWidth="1"/>
    <col min="8" max="8" width="16.28125" style="12" customWidth="1"/>
    <col min="9" max="9" width="16.421875" style="61" customWidth="1"/>
    <col min="10" max="10" width="0.5625" style="1" customWidth="1"/>
    <col min="11" max="14" width="9.140625" style="1" hidden="1" customWidth="1"/>
    <col min="15" max="15" width="2.28125" style="1" hidden="1" customWidth="1"/>
    <col min="16" max="38" width="9.140625" style="1" hidden="1" customWidth="1"/>
  </cols>
  <sheetData>
    <row r="1" spans="1:9" s="64" customFormat="1" ht="15.75" customHeight="1">
      <c r="A1" s="1386" t="s">
        <v>956</v>
      </c>
      <c r="B1" s="1386"/>
      <c r="C1" s="1386"/>
      <c r="D1" s="1386"/>
      <c r="E1" s="1386"/>
      <c r="F1" s="1386"/>
      <c r="G1" s="1386"/>
      <c r="H1" s="1386"/>
      <c r="I1" s="1386"/>
    </row>
    <row r="2" spans="1:9" s="64" customFormat="1" ht="15.75" customHeight="1">
      <c r="A2" s="1386" t="str">
        <f>1!A2</f>
        <v>к решению Собрания депутатов Возовского сельсовета</v>
      </c>
      <c r="B2" s="1386"/>
      <c r="C2" s="1386"/>
      <c r="D2" s="1386"/>
      <c r="E2" s="1386"/>
      <c r="F2" s="1386"/>
      <c r="G2" s="1386"/>
      <c r="H2" s="1386"/>
      <c r="I2" s="1386"/>
    </row>
    <row r="3" spans="1:9" s="64" customFormat="1" ht="15.75" customHeight="1">
      <c r="A3" s="1386" t="str">
        <f>1!A3</f>
        <v>Поныровского района  Курской области от  13  декабря 2017г. № 101</v>
      </c>
      <c r="B3" s="1386"/>
      <c r="C3" s="1386"/>
      <c r="D3" s="1386"/>
      <c r="E3" s="1386"/>
      <c r="F3" s="1386"/>
      <c r="G3" s="1386"/>
      <c r="H3" s="1386"/>
      <c r="I3" s="1386"/>
    </row>
    <row r="4" spans="1:9" s="65" customFormat="1" ht="16.5" customHeight="1">
      <c r="A4" s="1387" t="str">
        <f>1!A4</f>
        <v>"О бюджете Возовского сельсовета Поныровского района</v>
      </c>
      <c r="B4" s="1387"/>
      <c r="C4" s="1387"/>
      <c r="D4" s="1387"/>
      <c r="E4" s="1387"/>
      <c r="F4" s="1387"/>
      <c r="G4" s="1387"/>
      <c r="H4" s="1387"/>
      <c r="I4" s="1387"/>
    </row>
    <row r="5" spans="1:9" s="65" customFormat="1" ht="16.5" customHeight="1">
      <c r="A5" s="1387" t="str">
        <f>1!A5</f>
        <v>Курской области на 2018 год  и на плановый период 2019 и 2020 годов"</v>
      </c>
      <c r="B5" s="1387"/>
      <c r="C5" s="1387"/>
      <c r="D5" s="1387"/>
      <c r="E5" s="1387"/>
      <c r="F5" s="1387"/>
      <c r="G5" s="1387"/>
      <c r="H5" s="1387"/>
      <c r="I5" s="1387"/>
    </row>
    <row r="6" spans="1:9" s="65" customFormat="1" ht="16.5" customHeight="1">
      <c r="A6" s="1410" t="s">
        <v>1036</v>
      </c>
      <c r="B6" s="1410"/>
      <c r="C6" s="1410"/>
      <c r="D6" s="1410"/>
      <c r="E6" s="1410"/>
      <c r="F6" s="1410"/>
      <c r="G6" s="1411"/>
      <c r="H6" s="1383"/>
      <c r="I6" s="1383"/>
    </row>
    <row r="7" spans="1:9" s="65" customFormat="1" ht="16.5" customHeight="1">
      <c r="A7" s="1368" t="str">
        <f>5!$A$7</f>
        <v>                                                                                             Поныровского района Курской области от 27.11. 2018 года № 28  )          </v>
      </c>
      <c r="B7" s="1368"/>
      <c r="C7" s="1368"/>
      <c r="D7" s="1368"/>
      <c r="E7" s="1368"/>
      <c r="F7" s="1368"/>
      <c r="G7" s="1368"/>
      <c r="H7" s="1383"/>
      <c r="I7" s="1383"/>
    </row>
    <row r="8" spans="1:9" s="65" customFormat="1" ht="66" customHeight="1">
      <c r="A8" s="1416" t="s">
        <v>955</v>
      </c>
      <c r="B8" s="1416"/>
      <c r="C8" s="1416"/>
      <c r="D8" s="1416"/>
      <c r="E8" s="1416"/>
      <c r="F8" s="1416"/>
      <c r="G8" s="1416"/>
      <c r="H8" s="1416"/>
      <c r="I8" s="1416"/>
    </row>
    <row r="9" spans="1:8" s="2" customFormat="1" ht="18">
      <c r="A9" s="69"/>
      <c r="B9" s="69"/>
      <c r="C9" s="70"/>
      <c r="D9" s="70"/>
      <c r="E9" s="70"/>
      <c r="F9" s="70"/>
      <c r="G9" s="71"/>
      <c r="H9" s="646" t="s">
        <v>459</v>
      </c>
    </row>
    <row r="10" spans="1:38" s="20" customFormat="1" ht="54" customHeight="1">
      <c r="A10" s="8" t="s">
        <v>200</v>
      </c>
      <c r="B10" s="265"/>
      <c r="C10" s="9" t="s">
        <v>144</v>
      </c>
      <c r="D10" s="14" t="s">
        <v>145</v>
      </c>
      <c r="E10" s="15"/>
      <c r="F10" s="763" t="s">
        <v>199</v>
      </c>
      <c r="G10" s="17" t="s">
        <v>146</v>
      </c>
      <c r="H10" s="18" t="s">
        <v>957</v>
      </c>
      <c r="I10" s="18" t="s">
        <v>958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38" customFormat="1" ht="18.75">
      <c r="A11" s="30" t="s">
        <v>153</v>
      </c>
      <c r="B11" s="30"/>
      <c r="C11" s="31"/>
      <c r="D11" s="32"/>
      <c r="E11" s="33"/>
      <c r="F11" s="34"/>
      <c r="G11" s="35"/>
      <c r="H11" s="1138">
        <f>H12+H65+H95+H72+H144</f>
        <v>2048569</v>
      </c>
      <c r="I11" s="1138">
        <v>2078343</v>
      </c>
      <c r="J11" s="6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38" customFormat="1" ht="18.75">
      <c r="A12" s="580" t="s">
        <v>154</v>
      </c>
      <c r="B12" s="1198" t="s">
        <v>149</v>
      </c>
      <c r="C12" s="313" t="s">
        <v>150</v>
      </c>
      <c r="D12" s="314"/>
      <c r="E12" s="315"/>
      <c r="F12" s="316"/>
      <c r="G12" s="317"/>
      <c r="H12" s="1075">
        <f>H13+H18+H34</f>
        <v>738000</v>
      </c>
      <c r="I12" s="1075">
        <f>I13+I18+I34</f>
        <v>738000</v>
      </c>
      <c r="J12" s="6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38" customFormat="1" ht="31.5">
      <c r="A13" s="270" t="s">
        <v>155</v>
      </c>
      <c r="B13" s="1201" t="s">
        <v>149</v>
      </c>
      <c r="C13" s="320" t="s">
        <v>150</v>
      </c>
      <c r="D13" s="321" t="s">
        <v>151</v>
      </c>
      <c r="E13" s="1200"/>
      <c r="F13" s="323"/>
      <c r="G13" s="324"/>
      <c r="H13" s="1139">
        <f aca="true" t="shared" si="0" ref="H13:I16">+H14</f>
        <v>100000</v>
      </c>
      <c r="I13" s="1139">
        <f t="shared" si="0"/>
        <v>100000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38" customFormat="1" ht="31.5">
      <c r="A14" s="740" t="s">
        <v>233</v>
      </c>
      <c r="B14" s="347" t="s">
        <v>149</v>
      </c>
      <c r="C14" s="741" t="s">
        <v>150</v>
      </c>
      <c r="D14" s="742" t="s">
        <v>151</v>
      </c>
      <c r="E14" s="743" t="s">
        <v>232</v>
      </c>
      <c r="F14" s="744" t="s">
        <v>464</v>
      </c>
      <c r="G14" s="745"/>
      <c r="H14" s="1140">
        <f t="shared" si="0"/>
        <v>100000</v>
      </c>
      <c r="I14" s="1140">
        <f t="shared" si="0"/>
        <v>100000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40" customFormat="1" ht="18.75">
      <c r="A15" s="727" t="s">
        <v>235</v>
      </c>
      <c r="B15" s="347" t="s">
        <v>149</v>
      </c>
      <c r="C15" s="724" t="s">
        <v>150</v>
      </c>
      <c r="D15" s="725" t="s">
        <v>151</v>
      </c>
      <c r="E15" s="360" t="s">
        <v>234</v>
      </c>
      <c r="F15" s="361" t="s">
        <v>464</v>
      </c>
      <c r="G15" s="726"/>
      <c r="H15" s="1141">
        <f t="shared" si="0"/>
        <v>100000</v>
      </c>
      <c r="I15" s="1141">
        <f t="shared" si="0"/>
        <v>100000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</row>
    <row r="16" spans="1:38" s="42" customFormat="1" ht="31.5">
      <c r="A16" s="727" t="s">
        <v>209</v>
      </c>
      <c r="B16" s="347" t="s">
        <v>149</v>
      </c>
      <c r="C16" s="724" t="s">
        <v>150</v>
      </c>
      <c r="D16" s="725" t="s">
        <v>151</v>
      </c>
      <c r="E16" s="360" t="s">
        <v>234</v>
      </c>
      <c r="F16" s="361" t="s">
        <v>463</v>
      </c>
      <c r="G16" s="726"/>
      <c r="H16" s="1141">
        <f t="shared" si="0"/>
        <v>100000</v>
      </c>
      <c r="I16" s="1141">
        <f t="shared" si="0"/>
        <v>100000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s="42" customFormat="1" ht="63">
      <c r="A17" s="135" t="s">
        <v>157</v>
      </c>
      <c r="B17" s="347" t="s">
        <v>149</v>
      </c>
      <c r="C17" s="348" t="s">
        <v>150</v>
      </c>
      <c r="D17" s="349" t="s">
        <v>151</v>
      </c>
      <c r="E17" s="350" t="s">
        <v>234</v>
      </c>
      <c r="F17" s="351" t="s">
        <v>463</v>
      </c>
      <c r="G17" s="352" t="s">
        <v>152</v>
      </c>
      <c r="H17" s="1142">
        <v>100000</v>
      </c>
      <c r="I17" s="1142">
        <v>100000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s="42" customFormat="1" ht="70.5" customHeight="1">
      <c r="A18" s="270" t="s">
        <v>164</v>
      </c>
      <c r="B18" s="1201" t="s">
        <v>149</v>
      </c>
      <c r="C18" s="320" t="s">
        <v>150</v>
      </c>
      <c r="D18" s="320" t="s">
        <v>156</v>
      </c>
      <c r="E18" s="321"/>
      <c r="F18" s="324"/>
      <c r="G18" s="320"/>
      <c r="H18" s="1139">
        <f>SUM(H19,H24)</f>
        <v>311000</v>
      </c>
      <c r="I18" s="1139">
        <f>SUM(I19,I24)</f>
        <v>311000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s="42" customFormat="1" ht="63">
      <c r="A19" s="713" t="s">
        <v>450</v>
      </c>
      <c r="B19" s="1202" t="s">
        <v>149</v>
      </c>
      <c r="C19" s="714" t="s">
        <v>150</v>
      </c>
      <c r="D19" s="715" t="s">
        <v>156</v>
      </c>
      <c r="E19" s="716" t="s">
        <v>168</v>
      </c>
      <c r="F19" s="717" t="s">
        <v>464</v>
      </c>
      <c r="G19" s="718"/>
      <c r="H19" s="1143">
        <f>+H20</f>
        <v>46000</v>
      </c>
      <c r="I19" s="1143">
        <f>+I20</f>
        <v>46000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s="42" customFormat="1" ht="70.5" customHeight="1">
      <c r="A20" s="746" t="s">
        <v>451</v>
      </c>
      <c r="B20" s="347" t="s">
        <v>149</v>
      </c>
      <c r="C20" s="724" t="s">
        <v>150</v>
      </c>
      <c r="D20" s="725" t="s">
        <v>156</v>
      </c>
      <c r="E20" s="360" t="s">
        <v>225</v>
      </c>
      <c r="F20" s="361" t="s">
        <v>464</v>
      </c>
      <c r="G20" s="726"/>
      <c r="H20" s="1141">
        <f>SUM(H22)</f>
        <v>46000</v>
      </c>
      <c r="I20" s="1141">
        <f>SUM(I22)</f>
        <v>46000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s="42" customFormat="1" ht="63">
      <c r="A21" s="727" t="s">
        <v>507</v>
      </c>
      <c r="B21" s="347" t="s">
        <v>149</v>
      </c>
      <c r="C21" s="724" t="s">
        <v>150</v>
      </c>
      <c r="D21" s="725" t="s">
        <v>156</v>
      </c>
      <c r="E21" s="360" t="s">
        <v>225</v>
      </c>
      <c r="F21" s="361" t="s">
        <v>469</v>
      </c>
      <c r="G21" s="726"/>
      <c r="H21" s="1141">
        <f>SUM(H23)</f>
        <v>46000</v>
      </c>
      <c r="I21" s="1141">
        <f>SUM(I23)</f>
        <v>46000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s="42" customFormat="1" ht="31.5">
      <c r="A22" s="727" t="s">
        <v>227</v>
      </c>
      <c r="B22" s="347" t="s">
        <v>149</v>
      </c>
      <c r="C22" s="724" t="s">
        <v>150</v>
      </c>
      <c r="D22" s="725" t="s">
        <v>156</v>
      </c>
      <c r="E22" s="360" t="s">
        <v>225</v>
      </c>
      <c r="F22" s="361" t="s">
        <v>506</v>
      </c>
      <c r="G22" s="726"/>
      <c r="H22" s="1141">
        <f>SUM(H23)</f>
        <v>46000</v>
      </c>
      <c r="I22" s="1141">
        <f>SUM(I23)</f>
        <v>46000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9" s="259" customFormat="1" ht="31.5">
      <c r="A23" s="783" t="s">
        <v>804</v>
      </c>
      <c r="B23" s="347" t="s">
        <v>149</v>
      </c>
      <c r="C23" s="358" t="s">
        <v>150</v>
      </c>
      <c r="D23" s="1109" t="s">
        <v>156</v>
      </c>
      <c r="E23" s="360" t="s">
        <v>225</v>
      </c>
      <c r="F23" s="361" t="s">
        <v>506</v>
      </c>
      <c r="G23" s="1111" t="s">
        <v>159</v>
      </c>
      <c r="H23" s="1144">
        <v>46000</v>
      </c>
      <c r="I23" s="1144">
        <v>46000</v>
      </c>
    </row>
    <row r="24" spans="1:38" s="42" customFormat="1" ht="19.5">
      <c r="A24" s="740" t="s">
        <v>237</v>
      </c>
      <c r="B24" s="1179"/>
      <c r="C24" s="741" t="s">
        <v>150</v>
      </c>
      <c r="D24" s="742" t="s">
        <v>156</v>
      </c>
      <c r="E24" s="764" t="s">
        <v>236</v>
      </c>
      <c r="F24" s="765" t="s">
        <v>464</v>
      </c>
      <c r="G24" s="745"/>
      <c r="H24" s="1145">
        <f>+H25</f>
        <v>265000</v>
      </c>
      <c r="I24" s="1145">
        <f>+I25</f>
        <v>265000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s="42" customFormat="1" ht="31.5">
      <c r="A25" s="727" t="s">
        <v>239</v>
      </c>
      <c r="B25" s="347" t="s">
        <v>149</v>
      </c>
      <c r="C25" s="724" t="s">
        <v>150</v>
      </c>
      <c r="D25" s="725" t="s">
        <v>156</v>
      </c>
      <c r="E25" s="360" t="s">
        <v>238</v>
      </c>
      <c r="F25" s="361" t="s">
        <v>464</v>
      </c>
      <c r="G25" s="726"/>
      <c r="H25" s="1145">
        <f>+H26</f>
        <v>265000</v>
      </c>
      <c r="I25" s="1145">
        <f>+I26</f>
        <v>265000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9" s="41" customFormat="1" ht="31.5">
      <c r="A26" s="727" t="s">
        <v>209</v>
      </c>
      <c r="B26" s="347" t="s">
        <v>149</v>
      </c>
      <c r="C26" s="724" t="s">
        <v>150</v>
      </c>
      <c r="D26" s="725" t="s">
        <v>156</v>
      </c>
      <c r="E26" s="360" t="s">
        <v>238</v>
      </c>
      <c r="F26" s="361" t="s">
        <v>463</v>
      </c>
      <c r="G26" s="726"/>
      <c r="H26" s="1146">
        <f>SUM(H27:H29)</f>
        <v>265000</v>
      </c>
      <c r="I26" s="1146">
        <f>SUM(I27:I29)</f>
        <v>265000</v>
      </c>
    </row>
    <row r="27" spans="1:9" s="41" customFormat="1" ht="72.75" customHeight="1">
      <c r="A27" s="135" t="s">
        <v>157</v>
      </c>
      <c r="B27" s="347" t="s">
        <v>149</v>
      </c>
      <c r="C27" s="348" t="s">
        <v>150</v>
      </c>
      <c r="D27" s="349" t="s">
        <v>156</v>
      </c>
      <c r="E27" s="350" t="s">
        <v>238</v>
      </c>
      <c r="F27" s="351" t="s">
        <v>463</v>
      </c>
      <c r="G27" s="352" t="s">
        <v>152</v>
      </c>
      <c r="H27" s="1142">
        <v>250000</v>
      </c>
      <c r="I27" s="1142">
        <v>250000</v>
      </c>
    </row>
    <row r="28" spans="1:9" s="41" customFormat="1" ht="26.25" customHeight="1">
      <c r="A28" s="135" t="s">
        <v>160</v>
      </c>
      <c r="B28" s="347" t="s">
        <v>149</v>
      </c>
      <c r="C28" s="348" t="s">
        <v>150</v>
      </c>
      <c r="D28" s="349" t="s">
        <v>156</v>
      </c>
      <c r="E28" s="350" t="s">
        <v>238</v>
      </c>
      <c r="F28" s="351" t="s">
        <v>463</v>
      </c>
      <c r="G28" s="352" t="s">
        <v>161</v>
      </c>
      <c r="H28" s="1142">
        <v>15000</v>
      </c>
      <c r="I28" s="1142">
        <v>15000</v>
      </c>
    </row>
    <row r="29" spans="1:9" s="37" customFormat="1" ht="19.5" customHeight="1" hidden="1">
      <c r="A29" s="277" t="s">
        <v>162</v>
      </c>
      <c r="B29" s="1181"/>
      <c r="C29" s="320" t="s">
        <v>150</v>
      </c>
      <c r="D29" s="324" t="s">
        <v>163</v>
      </c>
      <c r="E29" s="322"/>
      <c r="F29" s="323"/>
      <c r="G29" s="365"/>
      <c r="H29" s="1139">
        <f>H30</f>
        <v>0</v>
      </c>
      <c r="I29" s="1139">
        <f>I30</f>
        <v>0</v>
      </c>
    </row>
    <row r="30" spans="1:9" s="37" customFormat="1" ht="31.5" customHeight="1" hidden="1">
      <c r="A30" s="278" t="s">
        <v>246</v>
      </c>
      <c r="B30" s="1182"/>
      <c r="C30" s="531" t="s">
        <v>150</v>
      </c>
      <c r="D30" s="371" t="s">
        <v>163</v>
      </c>
      <c r="E30" s="369" t="s">
        <v>245</v>
      </c>
      <c r="F30" s="370" t="s">
        <v>202</v>
      </c>
      <c r="G30" s="371"/>
      <c r="H30" s="1147">
        <f>H31</f>
        <v>0</v>
      </c>
      <c r="I30" s="1147">
        <f>I31</f>
        <v>0</v>
      </c>
    </row>
    <row r="31" spans="1:38" s="42" customFormat="1" ht="19.5" customHeight="1" hidden="1">
      <c r="A31" s="272" t="s">
        <v>252</v>
      </c>
      <c r="B31" s="1183"/>
      <c r="C31" s="334" t="s">
        <v>150</v>
      </c>
      <c r="D31" s="335" t="s">
        <v>163</v>
      </c>
      <c r="E31" s="373" t="s">
        <v>251</v>
      </c>
      <c r="F31" s="374" t="s">
        <v>202</v>
      </c>
      <c r="G31" s="338"/>
      <c r="H31" s="1148">
        <f>+H32</f>
        <v>0</v>
      </c>
      <c r="I31" s="1148">
        <f>+I32</f>
        <v>0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s="42" customFormat="1" ht="19.5" customHeight="1" hidden="1">
      <c r="A32" s="273" t="s">
        <v>254</v>
      </c>
      <c r="B32" s="1184"/>
      <c r="C32" s="341" t="s">
        <v>150</v>
      </c>
      <c r="D32" s="342" t="s">
        <v>163</v>
      </c>
      <c r="E32" s="375" t="s">
        <v>251</v>
      </c>
      <c r="F32" s="376" t="s">
        <v>253</v>
      </c>
      <c r="G32" s="345"/>
      <c r="H32" s="1149">
        <f>+H33</f>
        <v>0</v>
      </c>
      <c r="I32" s="1149">
        <f>+I33</f>
        <v>0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9" s="37" customFormat="1" ht="15" customHeight="1" hidden="1">
      <c r="A33" s="279" t="s">
        <v>158</v>
      </c>
      <c r="B33" s="1185"/>
      <c r="C33" s="348" t="s">
        <v>150</v>
      </c>
      <c r="D33" s="348" t="s">
        <v>163</v>
      </c>
      <c r="E33" s="378" t="s">
        <v>251</v>
      </c>
      <c r="F33" s="379" t="s">
        <v>253</v>
      </c>
      <c r="G33" s="348" t="s">
        <v>159</v>
      </c>
      <c r="H33" s="1150">
        <v>0</v>
      </c>
      <c r="I33" s="1150">
        <v>0</v>
      </c>
    </row>
    <row r="34" spans="1:9" s="27" customFormat="1" ht="36" customHeight="1">
      <c r="A34" s="270" t="s">
        <v>165</v>
      </c>
      <c r="B34" s="1201" t="s">
        <v>149</v>
      </c>
      <c r="C34" s="320" t="s">
        <v>150</v>
      </c>
      <c r="D34" s="321" t="s">
        <v>166</v>
      </c>
      <c r="E34" s="381"/>
      <c r="F34" s="382"/>
      <c r="G34" s="324"/>
      <c r="H34" s="1139">
        <f>SUM(H51,H59,H55)</f>
        <v>327000</v>
      </c>
      <c r="I34" s="1139">
        <f>SUM(I51,I59,I55)</f>
        <v>327000</v>
      </c>
    </row>
    <row r="35" spans="1:9" s="43" customFormat="1" ht="31.5" customHeight="1" hidden="1">
      <c r="A35" s="735" t="s">
        <v>453</v>
      </c>
      <c r="B35" s="1202" t="s">
        <v>149</v>
      </c>
      <c r="C35" s="786" t="s">
        <v>150</v>
      </c>
      <c r="D35" s="787" t="s">
        <v>166</v>
      </c>
      <c r="E35" s="1112" t="s">
        <v>524</v>
      </c>
      <c r="F35" s="829" t="s">
        <v>464</v>
      </c>
      <c r="G35" s="786"/>
      <c r="H35" s="771">
        <f>SUM(H36)</f>
        <v>13073</v>
      </c>
      <c r="I35" s="771">
        <f>SUM(I36)</f>
        <v>13073</v>
      </c>
    </row>
    <row r="36" spans="1:9" s="27" customFormat="1" ht="31.5" customHeight="1" hidden="1">
      <c r="A36" s="135" t="s">
        <v>821</v>
      </c>
      <c r="B36" s="347" t="s">
        <v>149</v>
      </c>
      <c r="C36" s="348" t="s">
        <v>150</v>
      </c>
      <c r="D36" s="364" t="s">
        <v>166</v>
      </c>
      <c r="E36" s="1113" t="s">
        <v>524</v>
      </c>
      <c r="F36" s="1114" t="s">
        <v>487</v>
      </c>
      <c r="G36" s="1115"/>
      <c r="H36" s="1151">
        <f>+H37</f>
        <v>13073</v>
      </c>
      <c r="I36" s="1151">
        <f>+I37</f>
        <v>13073</v>
      </c>
    </row>
    <row r="37" spans="1:9" s="27" customFormat="1" ht="31.5" customHeight="1" hidden="1">
      <c r="A37" s="689" t="s">
        <v>826</v>
      </c>
      <c r="B37" s="347" t="s">
        <v>149</v>
      </c>
      <c r="C37" s="358" t="s">
        <v>150</v>
      </c>
      <c r="D37" s="1111" t="s">
        <v>166</v>
      </c>
      <c r="E37" s="583" t="s">
        <v>524</v>
      </c>
      <c r="F37" s="584" t="s">
        <v>822</v>
      </c>
      <c r="G37" s="785"/>
      <c r="H37" s="1152">
        <f>H38</f>
        <v>13073</v>
      </c>
      <c r="I37" s="1152">
        <f>I38</f>
        <v>13073</v>
      </c>
    </row>
    <row r="38" spans="1:9" s="27" customFormat="1" ht="31.5" customHeight="1" hidden="1">
      <c r="A38" s="689" t="s">
        <v>509</v>
      </c>
      <c r="B38" s="347" t="s">
        <v>149</v>
      </c>
      <c r="C38" s="358" t="s">
        <v>150</v>
      </c>
      <c r="D38" s="1111" t="s">
        <v>166</v>
      </c>
      <c r="E38" s="583" t="s">
        <v>524</v>
      </c>
      <c r="F38" s="584" t="s">
        <v>822</v>
      </c>
      <c r="G38" s="785"/>
      <c r="H38" s="1146">
        <f>SUM(H39:H40)</f>
        <v>13073</v>
      </c>
      <c r="I38" s="1146">
        <f>SUM(I39:I40)</f>
        <v>13073</v>
      </c>
    </row>
    <row r="39" spans="1:9" s="27" customFormat="1" ht="31.5" customHeight="1" hidden="1">
      <c r="A39" s="137" t="s">
        <v>157</v>
      </c>
      <c r="B39" s="347" t="s">
        <v>149</v>
      </c>
      <c r="C39" s="358" t="s">
        <v>150</v>
      </c>
      <c r="D39" s="1111" t="s">
        <v>166</v>
      </c>
      <c r="E39" s="583" t="s">
        <v>524</v>
      </c>
      <c r="F39" s="584" t="s">
        <v>822</v>
      </c>
      <c r="G39" s="358" t="s">
        <v>152</v>
      </c>
      <c r="H39" s="1153">
        <v>13073</v>
      </c>
      <c r="I39" s="1153">
        <v>13073</v>
      </c>
    </row>
    <row r="40" spans="1:9" s="27" customFormat="1" ht="18.75" customHeight="1" hidden="1">
      <c r="A40" s="783" t="s">
        <v>804</v>
      </c>
      <c r="B40" s="347" t="s">
        <v>149</v>
      </c>
      <c r="C40" s="358" t="s">
        <v>150</v>
      </c>
      <c r="D40" s="1111" t="s">
        <v>166</v>
      </c>
      <c r="E40" s="755" t="s">
        <v>499</v>
      </c>
      <c r="F40" s="447" t="s">
        <v>498</v>
      </c>
      <c r="G40" s="358" t="s">
        <v>159</v>
      </c>
      <c r="H40" s="1153"/>
      <c r="I40" s="1153"/>
    </row>
    <row r="41" spans="1:255" s="45" customFormat="1" ht="31.5" customHeight="1" hidden="1">
      <c r="A41" s="775" t="s">
        <v>491</v>
      </c>
      <c r="B41" s="776" t="s">
        <v>149</v>
      </c>
      <c r="C41" s="1116" t="s">
        <v>150</v>
      </c>
      <c r="D41" s="1108" t="s">
        <v>166</v>
      </c>
      <c r="E41" s="788" t="s">
        <v>215</v>
      </c>
      <c r="F41" s="789" t="s">
        <v>464</v>
      </c>
      <c r="G41" s="786"/>
      <c r="H41" s="1154">
        <f>+H42+H46</f>
        <v>26146</v>
      </c>
      <c r="I41" s="1154">
        <f>+I42+I46</f>
        <v>26146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</row>
    <row r="42" spans="1:255" s="45" customFormat="1" ht="60.75" customHeight="1" hidden="1">
      <c r="A42" s="1117" t="s">
        <v>492</v>
      </c>
      <c r="B42" s="347" t="s">
        <v>149</v>
      </c>
      <c r="C42" s="348" t="s">
        <v>150</v>
      </c>
      <c r="D42" s="364" t="s">
        <v>166</v>
      </c>
      <c r="E42" s="1118" t="s">
        <v>499</v>
      </c>
      <c r="F42" s="1119" t="s">
        <v>464</v>
      </c>
      <c r="G42" s="1115"/>
      <c r="H42" s="1152">
        <f>H43</f>
        <v>13073</v>
      </c>
      <c r="I42" s="1152">
        <f>I43</f>
        <v>13073</v>
      </c>
      <c r="J42" s="47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</row>
    <row r="43" spans="1:255" s="45" customFormat="1" ht="26.25" customHeight="1" hidden="1">
      <c r="A43" s="691" t="s">
        <v>493</v>
      </c>
      <c r="B43" s="347" t="s">
        <v>149</v>
      </c>
      <c r="C43" s="358" t="s">
        <v>150</v>
      </c>
      <c r="D43" s="1111" t="s">
        <v>166</v>
      </c>
      <c r="E43" s="755" t="s">
        <v>499</v>
      </c>
      <c r="F43" s="447" t="s">
        <v>469</v>
      </c>
      <c r="G43" s="785"/>
      <c r="H43" s="1152">
        <f>H44</f>
        <v>13073</v>
      </c>
      <c r="I43" s="1152">
        <f>I44</f>
        <v>13073</v>
      </c>
      <c r="J43" s="47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</row>
    <row r="44" spans="1:255" s="45" customFormat="1" ht="34.5" customHeight="1" hidden="1">
      <c r="A44" s="739" t="s">
        <v>509</v>
      </c>
      <c r="B44" s="347" t="s">
        <v>149</v>
      </c>
      <c r="C44" s="358" t="s">
        <v>150</v>
      </c>
      <c r="D44" s="1111" t="s">
        <v>166</v>
      </c>
      <c r="E44" s="755" t="s">
        <v>499</v>
      </c>
      <c r="F44" s="447" t="s">
        <v>498</v>
      </c>
      <c r="G44" s="358"/>
      <c r="H44" s="1151">
        <v>13073</v>
      </c>
      <c r="I44" s="1151">
        <v>13073</v>
      </c>
      <c r="J44" s="47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</row>
    <row r="45" spans="1:255" s="45" customFormat="1" ht="26.25" customHeight="1" hidden="1">
      <c r="A45" s="684" t="s">
        <v>157</v>
      </c>
      <c r="B45" s="347" t="s">
        <v>149</v>
      </c>
      <c r="C45" s="348" t="s">
        <v>150</v>
      </c>
      <c r="D45" s="364" t="s">
        <v>166</v>
      </c>
      <c r="E45" s="755" t="s">
        <v>499</v>
      </c>
      <c r="F45" s="447" t="s">
        <v>498</v>
      </c>
      <c r="G45" s="348" t="s">
        <v>152</v>
      </c>
      <c r="H45" s="1142">
        <f>+H46</f>
        <v>13073</v>
      </c>
      <c r="I45" s="1142">
        <f>+I46</f>
        <v>13073</v>
      </c>
      <c r="J45" s="47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</row>
    <row r="46" spans="1:255" s="45" customFormat="1" ht="31.5" customHeight="1" hidden="1">
      <c r="A46" s="1120" t="s">
        <v>502</v>
      </c>
      <c r="B46" s="347" t="s">
        <v>149</v>
      </c>
      <c r="C46" s="348" t="s">
        <v>150</v>
      </c>
      <c r="D46" s="364" t="s">
        <v>166</v>
      </c>
      <c r="E46" s="1118" t="s">
        <v>500</v>
      </c>
      <c r="F46" s="1119" t="s">
        <v>464</v>
      </c>
      <c r="G46" s="1115"/>
      <c r="H46" s="1151">
        <f>+H47</f>
        <v>13073</v>
      </c>
      <c r="I46" s="1151">
        <f>+I47</f>
        <v>13073</v>
      </c>
      <c r="J46" s="47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</row>
    <row r="47" spans="1:255" s="45" customFormat="1" ht="31.5" customHeight="1" hidden="1">
      <c r="A47" s="691" t="s">
        <v>503</v>
      </c>
      <c r="B47" s="347" t="s">
        <v>149</v>
      </c>
      <c r="C47" s="358" t="s">
        <v>150</v>
      </c>
      <c r="D47" s="1111" t="s">
        <v>166</v>
      </c>
      <c r="E47" s="755" t="s">
        <v>500</v>
      </c>
      <c r="F47" s="447" t="s">
        <v>469</v>
      </c>
      <c r="G47" s="785"/>
      <c r="H47" s="1152">
        <f>H48</f>
        <v>13073</v>
      </c>
      <c r="I47" s="1152">
        <f>I48</f>
        <v>13073</v>
      </c>
      <c r="J47" s="47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</row>
    <row r="48" spans="1:255" s="45" customFormat="1" ht="105" customHeight="1" hidden="1">
      <c r="A48" s="739" t="s">
        <v>509</v>
      </c>
      <c r="B48" s="347" t="s">
        <v>149</v>
      </c>
      <c r="C48" s="358" t="s">
        <v>150</v>
      </c>
      <c r="D48" s="1111" t="s">
        <v>166</v>
      </c>
      <c r="E48" s="755" t="s">
        <v>500</v>
      </c>
      <c r="F48" s="447" t="s">
        <v>498</v>
      </c>
      <c r="G48" s="785"/>
      <c r="H48" s="1146">
        <f>SUM(H49:H50)</f>
        <v>13073</v>
      </c>
      <c r="I48" s="1146">
        <f>SUM(I49:I50)</f>
        <v>13073</v>
      </c>
      <c r="J48" s="47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</row>
    <row r="49" spans="1:255" s="45" customFormat="1" ht="117" customHeight="1" hidden="1">
      <c r="A49" s="684" t="s">
        <v>157</v>
      </c>
      <c r="B49" s="347" t="s">
        <v>149</v>
      </c>
      <c r="C49" s="358" t="s">
        <v>150</v>
      </c>
      <c r="D49" s="1111" t="s">
        <v>166</v>
      </c>
      <c r="E49" s="755" t="s">
        <v>500</v>
      </c>
      <c r="F49" s="447" t="s">
        <v>498</v>
      </c>
      <c r="G49" s="358" t="s">
        <v>152</v>
      </c>
      <c r="H49" s="1155">
        <v>13073</v>
      </c>
      <c r="I49" s="1155">
        <v>13073</v>
      </c>
      <c r="J49" s="47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</row>
    <row r="50" spans="1:255" s="45" customFormat="1" ht="64.5" customHeight="1" hidden="1">
      <c r="A50" s="795" t="s">
        <v>158</v>
      </c>
      <c r="B50" s="347" t="s">
        <v>149</v>
      </c>
      <c r="C50" s="794" t="s">
        <v>150</v>
      </c>
      <c r="D50" s="1111" t="s">
        <v>166</v>
      </c>
      <c r="E50" s="792" t="s">
        <v>468</v>
      </c>
      <c r="F50" s="793" t="s">
        <v>498</v>
      </c>
      <c r="G50" s="358" t="s">
        <v>159</v>
      </c>
      <c r="H50" s="1155"/>
      <c r="I50" s="1155"/>
      <c r="J50" s="47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</row>
    <row r="51" spans="1:255" s="45" customFormat="1" ht="44.25" customHeight="1">
      <c r="A51" s="747" t="s">
        <v>241</v>
      </c>
      <c r="B51" s="1199"/>
      <c r="C51" s="748" t="s">
        <v>150</v>
      </c>
      <c r="D51" s="749">
        <v>13</v>
      </c>
      <c r="E51" s="750" t="s">
        <v>240</v>
      </c>
      <c r="F51" s="751" t="s">
        <v>464</v>
      </c>
      <c r="G51" s="752"/>
      <c r="H51" s="1156">
        <f>+H52</f>
        <v>5000</v>
      </c>
      <c r="I51" s="1156">
        <f>+I52</f>
        <v>5000</v>
      </c>
      <c r="J51" s="47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</row>
    <row r="52" spans="1:255" s="45" customFormat="1" ht="38.25" customHeight="1">
      <c r="A52" s="728" t="s">
        <v>452</v>
      </c>
      <c r="B52" s="347" t="s">
        <v>149</v>
      </c>
      <c r="C52" s="753" t="s">
        <v>150</v>
      </c>
      <c r="D52" s="754">
        <v>13</v>
      </c>
      <c r="E52" s="755" t="s">
        <v>242</v>
      </c>
      <c r="F52" s="607" t="s">
        <v>464</v>
      </c>
      <c r="G52" s="756"/>
      <c r="H52" s="1152">
        <f>H53</f>
        <v>5000</v>
      </c>
      <c r="I52" s="1152">
        <f>I53</f>
        <v>5000</v>
      </c>
      <c r="J52" s="47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</row>
    <row r="53" spans="1:255" s="45" customFormat="1" ht="30.75" customHeight="1">
      <c r="A53" s="728" t="s">
        <v>244</v>
      </c>
      <c r="B53" s="1187"/>
      <c r="C53" s="757" t="s">
        <v>150</v>
      </c>
      <c r="D53" s="754">
        <v>13</v>
      </c>
      <c r="E53" s="755" t="s">
        <v>242</v>
      </c>
      <c r="F53" s="607" t="s">
        <v>465</v>
      </c>
      <c r="G53" s="756"/>
      <c r="H53" s="1152">
        <f>H54</f>
        <v>5000</v>
      </c>
      <c r="I53" s="1152">
        <f>I54</f>
        <v>5000</v>
      </c>
      <c r="J53" s="47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</row>
    <row r="54" spans="1:255" s="45" customFormat="1" ht="34.5" customHeight="1">
      <c r="A54" s="578" t="s">
        <v>804</v>
      </c>
      <c r="B54" s="347" t="s">
        <v>149</v>
      </c>
      <c r="C54" s="406" t="s">
        <v>150</v>
      </c>
      <c r="D54" s="403">
        <v>13</v>
      </c>
      <c r="E54" s="404" t="s">
        <v>242</v>
      </c>
      <c r="F54" s="405" t="s">
        <v>465</v>
      </c>
      <c r="G54" s="406" t="s">
        <v>159</v>
      </c>
      <c r="H54" s="1157">
        <v>5000</v>
      </c>
      <c r="I54" s="1157">
        <v>5000</v>
      </c>
      <c r="J54" s="47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</row>
    <row r="55" spans="1:255" s="45" customFormat="1" ht="40.5" customHeight="1">
      <c r="A55" s="759" t="s">
        <v>246</v>
      </c>
      <c r="B55" s="347" t="s">
        <v>149</v>
      </c>
      <c r="C55" s="760" t="s">
        <v>150</v>
      </c>
      <c r="D55" s="760" t="s">
        <v>166</v>
      </c>
      <c r="E55" s="703" t="s">
        <v>245</v>
      </c>
      <c r="F55" s="704" t="s">
        <v>464</v>
      </c>
      <c r="G55" s="761"/>
      <c r="H55" s="1158">
        <f>+H56</f>
        <v>5000</v>
      </c>
      <c r="I55" s="1158">
        <f>+I56</f>
        <v>5000</v>
      </c>
      <c r="J55" s="47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</row>
    <row r="56" spans="1:255" s="45" customFormat="1" ht="42.75" customHeight="1">
      <c r="A56" s="734" t="s">
        <v>248</v>
      </c>
      <c r="B56" s="347" t="s">
        <v>149</v>
      </c>
      <c r="C56" s="358" t="s">
        <v>150</v>
      </c>
      <c r="D56" s="358" t="s">
        <v>166</v>
      </c>
      <c r="E56" s="606" t="s">
        <v>247</v>
      </c>
      <c r="F56" s="607" t="s">
        <v>464</v>
      </c>
      <c r="G56" s="1110"/>
      <c r="H56" s="1152">
        <f>H57</f>
        <v>5000</v>
      </c>
      <c r="I56" s="1152">
        <f>I57</f>
        <v>5000</v>
      </c>
      <c r="J56" s="47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</row>
    <row r="57" spans="1:255" s="45" customFormat="1" ht="34.5" customHeight="1">
      <c r="A57" s="728" t="s">
        <v>360</v>
      </c>
      <c r="B57" s="347" t="s">
        <v>149</v>
      </c>
      <c r="C57" s="459" t="s">
        <v>150</v>
      </c>
      <c r="D57" s="459">
        <v>13</v>
      </c>
      <c r="E57" s="738" t="s">
        <v>247</v>
      </c>
      <c r="F57" s="584" t="s">
        <v>467</v>
      </c>
      <c r="G57" s="731"/>
      <c r="H57" s="1146">
        <f>SUM(H58)</f>
        <v>5000</v>
      </c>
      <c r="I57" s="1146">
        <f>SUM(I58)</f>
        <v>5000</v>
      </c>
      <c r="J57" s="47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</row>
    <row r="58" spans="1:255" s="45" customFormat="1" ht="39" customHeight="1">
      <c r="A58" s="287" t="s">
        <v>805</v>
      </c>
      <c r="B58" s="347" t="s">
        <v>149</v>
      </c>
      <c r="C58" s="422" t="s">
        <v>150</v>
      </c>
      <c r="D58" s="422">
        <v>13</v>
      </c>
      <c r="E58" s="404" t="s">
        <v>247</v>
      </c>
      <c r="F58" s="405" t="s">
        <v>467</v>
      </c>
      <c r="G58" s="432" t="s">
        <v>159</v>
      </c>
      <c r="H58" s="1153">
        <v>5000</v>
      </c>
      <c r="I58" s="1153">
        <v>5000</v>
      </c>
      <c r="J58" s="47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</row>
    <row r="59" spans="1:255" s="45" customFormat="1" ht="40.5" customHeight="1">
      <c r="A59" s="797" t="s">
        <v>510</v>
      </c>
      <c r="B59" s="347" t="s">
        <v>149</v>
      </c>
      <c r="C59" s="760" t="s">
        <v>150</v>
      </c>
      <c r="D59" s="760" t="s">
        <v>166</v>
      </c>
      <c r="E59" s="703" t="s">
        <v>746</v>
      </c>
      <c r="F59" s="704" t="s">
        <v>464</v>
      </c>
      <c r="G59" s="761"/>
      <c r="H59" s="1145">
        <f>+H60</f>
        <v>317000</v>
      </c>
      <c r="I59" s="1145">
        <f>+I60</f>
        <v>317000</v>
      </c>
      <c r="J59" s="47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</row>
    <row r="60" spans="1:255" s="45" customFormat="1" ht="43.5" customHeight="1">
      <c r="A60" s="796" t="s">
        <v>511</v>
      </c>
      <c r="B60" s="347" t="s">
        <v>149</v>
      </c>
      <c r="C60" s="358" t="s">
        <v>150</v>
      </c>
      <c r="D60" s="358" t="s">
        <v>166</v>
      </c>
      <c r="E60" s="606" t="s">
        <v>512</v>
      </c>
      <c r="F60" s="607" t="s">
        <v>464</v>
      </c>
      <c r="G60" s="1110"/>
      <c r="H60" s="1151">
        <f>+H61</f>
        <v>317000</v>
      </c>
      <c r="I60" s="1151">
        <f>+I61</f>
        <v>317000</v>
      </c>
      <c r="J60" s="47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</row>
    <row r="61" spans="1:255" s="45" customFormat="1" ht="27.75" customHeight="1">
      <c r="A61" s="796" t="s">
        <v>205</v>
      </c>
      <c r="B61" s="347" t="s">
        <v>149</v>
      </c>
      <c r="C61" s="459" t="s">
        <v>150</v>
      </c>
      <c r="D61" s="459">
        <v>13</v>
      </c>
      <c r="E61" s="738" t="s">
        <v>512</v>
      </c>
      <c r="F61" s="584" t="s">
        <v>466</v>
      </c>
      <c r="G61" s="459"/>
      <c r="H61" s="1146">
        <f>SUM(H62:H64)</f>
        <v>317000</v>
      </c>
      <c r="I61" s="1146">
        <f>SUM(I62:I64)</f>
        <v>317000</v>
      </c>
      <c r="J61" s="47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</row>
    <row r="62" spans="1:255" s="45" customFormat="1" ht="48" customHeight="1">
      <c r="A62" s="684" t="s">
        <v>157</v>
      </c>
      <c r="B62" s="347" t="s">
        <v>149</v>
      </c>
      <c r="C62" s="422" t="s">
        <v>150</v>
      </c>
      <c r="D62" s="422">
        <v>13</v>
      </c>
      <c r="E62" s="738" t="s">
        <v>512</v>
      </c>
      <c r="F62" s="584" t="s">
        <v>466</v>
      </c>
      <c r="G62" s="422" t="s">
        <v>152</v>
      </c>
      <c r="H62" s="1153">
        <v>300000</v>
      </c>
      <c r="I62" s="1153">
        <v>300000</v>
      </c>
      <c r="J62" s="47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  <c r="IU62" s="46"/>
    </row>
    <row r="63" spans="1:255" s="45" customFormat="1" ht="31.5">
      <c r="A63" s="578" t="s">
        <v>804</v>
      </c>
      <c r="B63" s="347" t="s">
        <v>149</v>
      </c>
      <c r="C63" s="422" t="s">
        <v>150</v>
      </c>
      <c r="D63" s="422">
        <v>13</v>
      </c>
      <c r="E63" s="404" t="s">
        <v>512</v>
      </c>
      <c r="F63" s="405" t="s">
        <v>466</v>
      </c>
      <c r="G63" s="422" t="s">
        <v>159</v>
      </c>
      <c r="H63" s="1153">
        <v>15000</v>
      </c>
      <c r="I63" s="1153">
        <v>15000</v>
      </c>
      <c r="J63" s="47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</row>
    <row r="64" spans="1:255" s="45" customFormat="1" ht="19.5">
      <c r="A64" s="135" t="s">
        <v>160</v>
      </c>
      <c r="B64" s="347" t="s">
        <v>149</v>
      </c>
      <c r="C64" s="422" t="s">
        <v>150</v>
      </c>
      <c r="D64" s="422" t="s">
        <v>166</v>
      </c>
      <c r="E64" s="404" t="s">
        <v>512</v>
      </c>
      <c r="F64" s="405" t="s">
        <v>466</v>
      </c>
      <c r="G64" s="432" t="s">
        <v>161</v>
      </c>
      <c r="H64" s="1153">
        <v>2000</v>
      </c>
      <c r="I64" s="1153">
        <v>2000</v>
      </c>
      <c r="J64" s="47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</row>
    <row r="65" spans="1:255" s="45" customFormat="1" ht="19.5">
      <c r="A65" s="288" t="s">
        <v>169</v>
      </c>
      <c r="B65" s="1190"/>
      <c r="C65" s="434" t="s">
        <v>151</v>
      </c>
      <c r="D65" s="435"/>
      <c r="E65" s="436"/>
      <c r="F65" s="437"/>
      <c r="G65" s="438"/>
      <c r="H65" s="1075">
        <f>+H66</f>
        <v>73387</v>
      </c>
      <c r="I65" s="1075">
        <f>+I66</f>
        <v>76047</v>
      </c>
      <c r="J65" s="47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</row>
    <row r="66" spans="1:255" s="45" customFormat="1" ht="19.5">
      <c r="A66" s="289" t="s">
        <v>170</v>
      </c>
      <c r="B66" s="1191"/>
      <c r="C66" s="440" t="s">
        <v>151</v>
      </c>
      <c r="D66" s="440" t="s">
        <v>171</v>
      </c>
      <c r="E66" s="441"/>
      <c r="F66" s="442"/>
      <c r="G66" s="440"/>
      <c r="H66" s="1139">
        <f aca="true" t="shared" si="1" ref="H66:I69">H67</f>
        <v>73387</v>
      </c>
      <c r="I66" s="1139">
        <f t="shared" si="1"/>
        <v>76047</v>
      </c>
      <c r="J66" s="47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</row>
    <row r="67" spans="1:255" s="45" customFormat="1" ht="31.5">
      <c r="A67" s="759" t="s">
        <v>246</v>
      </c>
      <c r="B67" s="347" t="s">
        <v>149</v>
      </c>
      <c r="C67" s="760" t="s">
        <v>151</v>
      </c>
      <c r="D67" s="760" t="s">
        <v>171</v>
      </c>
      <c r="E67" s="703" t="s">
        <v>245</v>
      </c>
      <c r="F67" s="704" t="s">
        <v>464</v>
      </c>
      <c r="G67" s="761"/>
      <c r="H67" s="1145">
        <f t="shared" si="1"/>
        <v>73387</v>
      </c>
      <c r="I67" s="1145">
        <f t="shared" si="1"/>
        <v>76047</v>
      </c>
      <c r="J67" s="47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</row>
    <row r="68" spans="1:255" s="45" customFormat="1" ht="19.5">
      <c r="A68" s="734" t="s">
        <v>248</v>
      </c>
      <c r="B68" s="347" t="s">
        <v>149</v>
      </c>
      <c r="C68" s="358" t="s">
        <v>151</v>
      </c>
      <c r="D68" s="358" t="s">
        <v>171</v>
      </c>
      <c r="E68" s="606" t="s">
        <v>247</v>
      </c>
      <c r="F68" s="607" t="s">
        <v>464</v>
      </c>
      <c r="G68" s="1110"/>
      <c r="H68" s="1152">
        <f t="shared" si="1"/>
        <v>73387</v>
      </c>
      <c r="I68" s="1152">
        <f t="shared" si="1"/>
        <v>76047</v>
      </c>
      <c r="J68" s="47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</row>
    <row r="69" spans="1:255" s="45" customFormat="1" ht="31.5">
      <c r="A69" s="734" t="s">
        <v>250</v>
      </c>
      <c r="B69" s="347" t="s">
        <v>149</v>
      </c>
      <c r="C69" s="762" t="s">
        <v>151</v>
      </c>
      <c r="D69" s="762" t="s">
        <v>171</v>
      </c>
      <c r="E69" s="606" t="s">
        <v>247</v>
      </c>
      <c r="F69" s="607" t="s">
        <v>508</v>
      </c>
      <c r="G69" s="762"/>
      <c r="H69" s="1152">
        <f t="shared" si="1"/>
        <v>73387</v>
      </c>
      <c r="I69" s="1152">
        <f t="shared" si="1"/>
        <v>76047</v>
      </c>
      <c r="J69" s="47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</row>
    <row r="70" spans="1:255" s="45" customFormat="1" ht="63">
      <c r="A70" s="135" t="s">
        <v>157</v>
      </c>
      <c r="B70" s="347" t="s">
        <v>149</v>
      </c>
      <c r="C70" s="348" t="s">
        <v>151</v>
      </c>
      <c r="D70" s="348" t="s">
        <v>171</v>
      </c>
      <c r="E70" s="446" t="s">
        <v>247</v>
      </c>
      <c r="F70" s="447" t="s">
        <v>508</v>
      </c>
      <c r="G70" s="348" t="s">
        <v>152</v>
      </c>
      <c r="H70" s="1150">
        <v>73387</v>
      </c>
      <c r="I70" s="1150">
        <v>76047</v>
      </c>
      <c r="J70" s="47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</row>
    <row r="71" spans="1:255" s="45" customFormat="1" ht="33" customHeight="1" hidden="1">
      <c r="A71" s="286" t="s">
        <v>205</v>
      </c>
      <c r="B71" s="347" t="s">
        <v>149</v>
      </c>
      <c r="C71" s="348" t="s">
        <v>151</v>
      </c>
      <c r="D71" s="348" t="s">
        <v>171</v>
      </c>
      <c r="E71" s="446" t="s">
        <v>247</v>
      </c>
      <c r="F71" s="447" t="s">
        <v>434</v>
      </c>
      <c r="G71" s="348" t="s">
        <v>152</v>
      </c>
      <c r="H71" s="1150"/>
      <c r="I71" s="1150"/>
      <c r="J71" s="47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</row>
    <row r="72" spans="1:255" s="45" customFormat="1" ht="21" customHeight="1" hidden="1">
      <c r="A72" s="269" t="s">
        <v>177</v>
      </c>
      <c r="B72" s="1203" t="s">
        <v>149</v>
      </c>
      <c r="C72" s="313" t="s">
        <v>156</v>
      </c>
      <c r="D72" s="463"/>
      <c r="E72" s="463"/>
      <c r="F72" s="464"/>
      <c r="G72" s="317"/>
      <c r="H72" s="1075">
        <f>+H73+H81</f>
        <v>0</v>
      </c>
      <c r="I72" s="1075">
        <f>+I73+I81</f>
        <v>0</v>
      </c>
      <c r="J72" s="47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</row>
    <row r="73" spans="1:255" s="45" customFormat="1" ht="33.75" customHeight="1" hidden="1">
      <c r="A73" s="292" t="s">
        <v>806</v>
      </c>
      <c r="B73" s="1201" t="s">
        <v>149</v>
      </c>
      <c r="C73" s="466" t="s">
        <v>156</v>
      </c>
      <c r="D73" s="467" t="s">
        <v>174</v>
      </c>
      <c r="E73" s="468"/>
      <c r="F73" s="469"/>
      <c r="G73" s="470"/>
      <c r="H73" s="1161">
        <f aca="true" t="shared" si="2" ref="H73:I75">SUM(H74)</f>
        <v>0</v>
      </c>
      <c r="I73" s="1161">
        <f t="shared" si="2"/>
        <v>0</v>
      </c>
      <c r="J73" s="47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</row>
    <row r="74" spans="1:255" s="45" customFormat="1" ht="64.5" customHeight="1" hidden="1">
      <c r="A74" s="271" t="s">
        <v>807</v>
      </c>
      <c r="B74" s="1204" t="s">
        <v>149</v>
      </c>
      <c r="C74" s="327" t="s">
        <v>156</v>
      </c>
      <c r="D74" s="328" t="s">
        <v>174</v>
      </c>
      <c r="E74" s="329" t="s">
        <v>808</v>
      </c>
      <c r="F74" s="330" t="s">
        <v>464</v>
      </c>
      <c r="G74" s="331"/>
      <c r="H74" s="1143">
        <f t="shared" si="2"/>
        <v>0</v>
      </c>
      <c r="I74" s="1143">
        <f t="shared" si="2"/>
        <v>0</v>
      </c>
      <c r="J74" s="47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</row>
    <row r="75" spans="1:255" s="45" customFormat="1" ht="36" customHeight="1" hidden="1">
      <c r="A75" s="1042" t="s">
        <v>809</v>
      </c>
      <c r="B75" s="1205" t="s">
        <v>149</v>
      </c>
      <c r="C75" s="334" t="s">
        <v>156</v>
      </c>
      <c r="D75" s="335" t="s">
        <v>174</v>
      </c>
      <c r="E75" s="1043" t="s">
        <v>659</v>
      </c>
      <c r="F75" s="1044" t="s">
        <v>464</v>
      </c>
      <c r="G75" s="1121"/>
      <c r="H75" s="1162">
        <f t="shared" si="2"/>
        <v>0</v>
      </c>
      <c r="I75" s="1162">
        <f t="shared" si="2"/>
        <v>0</v>
      </c>
      <c r="J75" s="47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</row>
    <row r="76" spans="1:255" s="45" customFormat="1" ht="30" customHeight="1" hidden="1">
      <c r="A76" s="1045" t="s">
        <v>810</v>
      </c>
      <c r="B76" s="1205" t="s">
        <v>149</v>
      </c>
      <c r="C76" s="341" t="s">
        <v>156</v>
      </c>
      <c r="D76" s="342" t="s">
        <v>174</v>
      </c>
      <c r="E76" s="1048" t="s">
        <v>659</v>
      </c>
      <c r="F76" s="1049" t="s">
        <v>469</v>
      </c>
      <c r="G76" s="480"/>
      <c r="H76" s="1149">
        <f>+H79+H77</f>
        <v>0</v>
      </c>
      <c r="I76" s="1149">
        <f>+I79+I77</f>
        <v>0</v>
      </c>
      <c r="J76" s="47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</row>
    <row r="77" spans="1:9" s="27" customFormat="1" ht="47.25" hidden="1">
      <c r="A77" s="1122" t="s">
        <v>904</v>
      </c>
      <c r="B77" s="1205" t="s">
        <v>149</v>
      </c>
      <c r="C77" s="341" t="s">
        <v>156</v>
      </c>
      <c r="D77" s="342" t="s">
        <v>174</v>
      </c>
      <c r="E77" s="1048" t="s">
        <v>659</v>
      </c>
      <c r="F77" s="1049" t="s">
        <v>905</v>
      </c>
      <c r="G77" s="480"/>
      <c r="H77" s="1149">
        <f>+H78</f>
        <v>0</v>
      </c>
      <c r="I77" s="1149">
        <f>+I78</f>
        <v>0</v>
      </c>
    </row>
    <row r="78" spans="1:9" s="27" customFormat="1" ht="31.5" hidden="1">
      <c r="A78" s="276" t="s">
        <v>906</v>
      </c>
      <c r="B78" s="1205" t="s">
        <v>149</v>
      </c>
      <c r="C78" s="481" t="s">
        <v>156</v>
      </c>
      <c r="D78" s="482" t="s">
        <v>174</v>
      </c>
      <c r="E78" s="1050" t="s">
        <v>659</v>
      </c>
      <c r="F78" s="1051" t="s">
        <v>905</v>
      </c>
      <c r="G78" s="485" t="s">
        <v>625</v>
      </c>
      <c r="H78" s="1142"/>
      <c r="I78" s="1142"/>
    </row>
    <row r="79" spans="1:9" s="43" customFormat="1" ht="47.25" hidden="1">
      <c r="A79" s="1045" t="s">
        <v>811</v>
      </c>
      <c r="B79" s="1205" t="s">
        <v>149</v>
      </c>
      <c r="C79" s="341" t="s">
        <v>156</v>
      </c>
      <c r="D79" s="342" t="s">
        <v>174</v>
      </c>
      <c r="E79" s="1048" t="s">
        <v>659</v>
      </c>
      <c r="F79" s="1049" t="s">
        <v>812</v>
      </c>
      <c r="G79" s="480"/>
      <c r="H79" s="1149">
        <f>+H80</f>
        <v>0</v>
      </c>
      <c r="I79" s="1149">
        <f>+I80</f>
        <v>0</v>
      </c>
    </row>
    <row r="80" spans="1:9" s="27" customFormat="1" ht="31.5" hidden="1">
      <c r="A80" s="135" t="s">
        <v>804</v>
      </c>
      <c r="B80" s="347" t="s">
        <v>149</v>
      </c>
      <c r="C80" s="481" t="s">
        <v>156</v>
      </c>
      <c r="D80" s="482" t="s">
        <v>174</v>
      </c>
      <c r="E80" s="1050" t="s">
        <v>659</v>
      </c>
      <c r="F80" s="1051" t="s">
        <v>812</v>
      </c>
      <c r="G80" s="485" t="s">
        <v>159</v>
      </c>
      <c r="H80" s="1125"/>
      <c r="I80" s="1125"/>
    </row>
    <row r="81" spans="1:9" s="27" customFormat="1" ht="18.75" hidden="1">
      <c r="A81" s="1074" t="s">
        <v>178</v>
      </c>
      <c r="B81" s="1201" t="s">
        <v>149</v>
      </c>
      <c r="C81" s="1066" t="s">
        <v>156</v>
      </c>
      <c r="D81" s="1067" t="s">
        <v>179</v>
      </c>
      <c r="E81" s="1068"/>
      <c r="F81" s="1069"/>
      <c r="G81" s="1070"/>
      <c r="H81" s="1161">
        <f>+H82+H86</f>
        <v>0</v>
      </c>
      <c r="I81" s="1161">
        <f>+I82+I86</f>
        <v>0</v>
      </c>
    </row>
    <row r="82" spans="1:9" s="27" customFormat="1" ht="45.75" customHeight="1" hidden="1">
      <c r="A82" s="293" t="s">
        <v>907</v>
      </c>
      <c r="B82" s="1192"/>
      <c r="C82" s="334" t="s">
        <v>156</v>
      </c>
      <c r="D82" s="335" t="s">
        <v>179</v>
      </c>
      <c r="E82" s="473" t="s">
        <v>349</v>
      </c>
      <c r="F82" s="474" t="s">
        <v>433</v>
      </c>
      <c r="G82" s="475"/>
      <c r="H82" s="1149">
        <f aca="true" t="shared" si="3" ref="H82:I84">+H83</f>
        <v>0</v>
      </c>
      <c r="I82" s="1149">
        <f t="shared" si="3"/>
        <v>0</v>
      </c>
    </row>
    <row r="83" spans="1:9" s="27" customFormat="1" ht="74.25" customHeight="1" hidden="1">
      <c r="A83" s="293" t="s">
        <v>908</v>
      </c>
      <c r="B83" s="347" t="s">
        <v>149</v>
      </c>
      <c r="C83" s="334" t="s">
        <v>156</v>
      </c>
      <c r="D83" s="335" t="s">
        <v>179</v>
      </c>
      <c r="E83" s="473" t="s">
        <v>349</v>
      </c>
      <c r="F83" s="474" t="s">
        <v>469</v>
      </c>
      <c r="G83" s="475"/>
      <c r="H83" s="1149">
        <f t="shared" si="3"/>
        <v>0</v>
      </c>
      <c r="I83" s="1149">
        <f t="shared" si="3"/>
        <v>0</v>
      </c>
    </row>
    <row r="84" spans="1:9" s="27" customFormat="1" ht="0" customHeight="1" hidden="1">
      <c r="A84" s="294" t="s">
        <v>909</v>
      </c>
      <c r="B84" s="1193"/>
      <c r="C84" s="341" t="s">
        <v>156</v>
      </c>
      <c r="D84" s="342" t="s">
        <v>179</v>
      </c>
      <c r="E84" s="478" t="s">
        <v>349</v>
      </c>
      <c r="F84" s="479" t="s">
        <v>910</v>
      </c>
      <c r="G84" s="1081"/>
      <c r="H84" s="1149">
        <f t="shared" si="3"/>
        <v>0</v>
      </c>
      <c r="I84" s="1149">
        <f t="shared" si="3"/>
        <v>0</v>
      </c>
    </row>
    <row r="85" spans="1:9" s="48" customFormat="1" ht="39" customHeight="1" hidden="1">
      <c r="A85" s="135" t="s">
        <v>804</v>
      </c>
      <c r="B85" s="1180"/>
      <c r="C85" s="481" t="s">
        <v>156</v>
      </c>
      <c r="D85" s="482" t="s">
        <v>179</v>
      </c>
      <c r="E85" s="1123" t="s">
        <v>349</v>
      </c>
      <c r="F85" s="1124" t="s">
        <v>910</v>
      </c>
      <c r="G85" s="485" t="s">
        <v>159</v>
      </c>
      <c r="H85" s="1125"/>
      <c r="I85" s="1125"/>
    </row>
    <row r="86" spans="1:9" s="48" customFormat="1" ht="37.5" customHeight="1" hidden="1">
      <c r="A86" s="1126" t="s">
        <v>491</v>
      </c>
      <c r="B86" s="1207" t="s">
        <v>149</v>
      </c>
      <c r="C86" s="1062" t="s">
        <v>156</v>
      </c>
      <c r="D86" s="1063" t="s">
        <v>179</v>
      </c>
      <c r="E86" s="1064" t="s">
        <v>215</v>
      </c>
      <c r="F86" s="1065" t="s">
        <v>464</v>
      </c>
      <c r="G86" s="1206"/>
      <c r="H86" s="1143">
        <f>SUM(H87)</f>
        <v>0</v>
      </c>
      <c r="I86" s="1143">
        <f>SUM(I87)</f>
        <v>0</v>
      </c>
    </row>
    <row r="87" spans="1:9" s="49" customFormat="1" ht="79.5" customHeight="1" hidden="1">
      <c r="A87" s="1078" t="s">
        <v>502</v>
      </c>
      <c r="B87" s="1209" t="s">
        <v>149</v>
      </c>
      <c r="C87" s="334" t="s">
        <v>156</v>
      </c>
      <c r="D87" s="335" t="s">
        <v>179</v>
      </c>
      <c r="E87" s="1080" t="s">
        <v>500</v>
      </c>
      <c r="F87" s="1079" t="s">
        <v>464</v>
      </c>
      <c r="G87" s="1121"/>
      <c r="H87" s="1149">
        <f>+H88</f>
        <v>0</v>
      </c>
      <c r="I87" s="1149">
        <f>+I88</f>
        <v>0</v>
      </c>
    </row>
    <row r="88" spans="1:9" s="48" customFormat="1" ht="136.5" customHeight="1" hidden="1">
      <c r="A88" s="1045" t="s">
        <v>503</v>
      </c>
      <c r="B88" s="1209" t="s">
        <v>149</v>
      </c>
      <c r="C88" s="1052" t="s">
        <v>156</v>
      </c>
      <c r="D88" s="1053" t="s">
        <v>179</v>
      </c>
      <c r="E88" s="1072" t="s">
        <v>500</v>
      </c>
      <c r="F88" s="1073" t="s">
        <v>469</v>
      </c>
      <c r="G88" s="480"/>
      <c r="H88" s="1149">
        <f>+H93+H89+H91</f>
        <v>0</v>
      </c>
      <c r="I88" s="1149">
        <f>+I93+I89+I91</f>
        <v>0</v>
      </c>
    </row>
    <row r="89" spans="1:9" s="27" customFormat="1" ht="63" customHeight="1" hidden="1">
      <c r="A89" s="1127" t="s">
        <v>911</v>
      </c>
      <c r="B89" s="1209" t="s">
        <v>149</v>
      </c>
      <c r="C89" s="1052" t="s">
        <v>156</v>
      </c>
      <c r="D89" s="1053" t="s">
        <v>179</v>
      </c>
      <c r="E89" s="1072" t="s">
        <v>912</v>
      </c>
      <c r="F89" s="1073" t="s">
        <v>913</v>
      </c>
      <c r="G89" s="480"/>
      <c r="H89" s="1149">
        <f>+H90</f>
        <v>0</v>
      </c>
      <c r="I89" s="1149">
        <f>+I90</f>
        <v>0</v>
      </c>
    </row>
    <row r="90" spans="1:9" s="27" customFormat="1" ht="54.75" customHeight="1" hidden="1">
      <c r="A90" s="135" t="s">
        <v>804</v>
      </c>
      <c r="B90" s="347" t="s">
        <v>149</v>
      </c>
      <c r="C90" s="724" t="s">
        <v>156</v>
      </c>
      <c r="D90" s="725" t="s">
        <v>179</v>
      </c>
      <c r="E90" s="606" t="s">
        <v>912</v>
      </c>
      <c r="F90" s="687" t="s">
        <v>913</v>
      </c>
      <c r="G90" s="1128" t="s">
        <v>159</v>
      </c>
      <c r="H90" s="1163"/>
      <c r="I90" s="1163"/>
    </row>
    <row r="91" spans="1:9" s="27" customFormat="1" ht="58.5" customHeight="1" hidden="1">
      <c r="A91" s="1129" t="s">
        <v>914</v>
      </c>
      <c r="B91" s="1194"/>
      <c r="C91" s="1052" t="s">
        <v>156</v>
      </c>
      <c r="D91" s="1053" t="s">
        <v>179</v>
      </c>
      <c r="E91" s="1072" t="s">
        <v>912</v>
      </c>
      <c r="F91" s="1073" t="s">
        <v>915</v>
      </c>
      <c r="G91" s="1054"/>
      <c r="H91" s="1164">
        <f>+H92</f>
        <v>0</v>
      </c>
      <c r="I91" s="1164">
        <f>+I92</f>
        <v>0</v>
      </c>
    </row>
    <row r="92" spans="1:9" s="261" customFormat="1" ht="57" customHeight="1" hidden="1">
      <c r="A92" s="135" t="s">
        <v>804</v>
      </c>
      <c r="B92" s="1180"/>
      <c r="C92" s="724" t="s">
        <v>156</v>
      </c>
      <c r="D92" s="725" t="s">
        <v>179</v>
      </c>
      <c r="E92" s="606" t="s">
        <v>912</v>
      </c>
      <c r="F92" s="687" t="s">
        <v>915</v>
      </c>
      <c r="G92" s="1128" t="s">
        <v>159</v>
      </c>
      <c r="H92" s="1163"/>
      <c r="I92" s="1163"/>
    </row>
    <row r="93" spans="1:9" s="43" customFormat="1" ht="124.5" customHeight="1" hidden="1">
      <c r="A93" s="1071" t="s">
        <v>824</v>
      </c>
      <c r="B93" s="1195"/>
      <c r="C93" s="1052" t="s">
        <v>156</v>
      </c>
      <c r="D93" s="1053" t="s">
        <v>179</v>
      </c>
      <c r="E93" s="1072" t="s">
        <v>500</v>
      </c>
      <c r="F93" s="1073" t="s">
        <v>823</v>
      </c>
      <c r="G93" s="480"/>
      <c r="H93" s="1149">
        <f>+H94</f>
        <v>0</v>
      </c>
      <c r="I93" s="1149">
        <f>+I94</f>
        <v>0</v>
      </c>
    </row>
    <row r="94" spans="1:9" s="43" customFormat="1" ht="93.75" customHeight="1" hidden="1">
      <c r="A94" s="135" t="s">
        <v>804</v>
      </c>
      <c r="B94" s="1180"/>
      <c r="C94" s="481" t="s">
        <v>156</v>
      </c>
      <c r="D94" s="482" t="s">
        <v>179</v>
      </c>
      <c r="E94" s="606" t="s">
        <v>500</v>
      </c>
      <c r="F94" s="687" t="s">
        <v>823</v>
      </c>
      <c r="G94" s="485" t="s">
        <v>159</v>
      </c>
      <c r="H94" s="1125"/>
      <c r="I94" s="1125"/>
    </row>
    <row r="95" spans="1:9" s="27" customFormat="1" ht="26.25" customHeight="1">
      <c r="A95" s="288" t="s">
        <v>180</v>
      </c>
      <c r="B95" s="1203" t="s">
        <v>149</v>
      </c>
      <c r="C95" s="434" t="s">
        <v>181</v>
      </c>
      <c r="D95" s="434"/>
      <c r="E95" s="487"/>
      <c r="F95" s="488"/>
      <c r="G95" s="434"/>
      <c r="H95" s="858">
        <f>SUM(H96+H102+H126)</f>
        <v>200000</v>
      </c>
      <c r="I95" s="858">
        <f>SUM(I96+I102+I126)</f>
        <v>200000</v>
      </c>
    </row>
    <row r="96" spans="1:9" s="27" customFormat="1" ht="47.25" customHeight="1" hidden="1">
      <c r="A96" s="686" t="s">
        <v>473</v>
      </c>
      <c r="B96" s="1201" t="s">
        <v>149</v>
      </c>
      <c r="C96" s="696" t="s">
        <v>181</v>
      </c>
      <c r="D96" s="696" t="s">
        <v>150</v>
      </c>
      <c r="E96" s="697"/>
      <c r="F96" s="698"/>
      <c r="G96" s="696"/>
      <c r="H96" s="859">
        <f aca="true" t="shared" si="4" ref="H96:I100">SUM(H97)</f>
        <v>0</v>
      </c>
      <c r="I96" s="859">
        <f t="shared" si="4"/>
        <v>0</v>
      </c>
    </row>
    <row r="97" spans="1:9" s="27" customFormat="1" ht="47.25" customHeight="1" hidden="1">
      <c r="A97" s="766" t="s">
        <v>491</v>
      </c>
      <c r="B97" s="1202" t="s">
        <v>149</v>
      </c>
      <c r="C97" s="693" t="s">
        <v>181</v>
      </c>
      <c r="D97" s="693" t="s">
        <v>150</v>
      </c>
      <c r="E97" s="694" t="s">
        <v>215</v>
      </c>
      <c r="F97" s="695" t="s">
        <v>464</v>
      </c>
      <c r="G97" s="693"/>
      <c r="H97" s="1143">
        <f t="shared" si="4"/>
        <v>0</v>
      </c>
      <c r="I97" s="1143">
        <f t="shared" si="4"/>
        <v>0</v>
      </c>
    </row>
    <row r="98" spans="1:9" s="27" customFormat="1" ht="47.25" customHeight="1" hidden="1">
      <c r="A98" s="691" t="s">
        <v>492</v>
      </c>
      <c r="B98" s="347" t="s">
        <v>149</v>
      </c>
      <c r="C98" s="772" t="s">
        <v>181</v>
      </c>
      <c r="D98" s="772" t="s">
        <v>150</v>
      </c>
      <c r="E98" s="606" t="s">
        <v>216</v>
      </c>
      <c r="F98" s="687" t="s">
        <v>464</v>
      </c>
      <c r="G98" s="685"/>
      <c r="H98" s="733">
        <f t="shared" si="4"/>
        <v>0</v>
      </c>
      <c r="I98" s="733">
        <f t="shared" si="4"/>
        <v>0</v>
      </c>
    </row>
    <row r="99" spans="1:9" s="27" customFormat="1" ht="47.25" customHeight="1" hidden="1">
      <c r="A99" s="692" t="s">
        <v>493</v>
      </c>
      <c r="B99" s="347" t="s">
        <v>149</v>
      </c>
      <c r="C99" s="772" t="s">
        <v>181</v>
      </c>
      <c r="D99" s="772" t="s">
        <v>150</v>
      </c>
      <c r="E99" s="606" t="s">
        <v>216</v>
      </c>
      <c r="F99" s="687" t="s">
        <v>469</v>
      </c>
      <c r="G99" s="685"/>
      <c r="H99" s="733">
        <f t="shared" si="4"/>
        <v>0</v>
      </c>
      <c r="I99" s="733">
        <f t="shared" si="4"/>
        <v>0</v>
      </c>
    </row>
    <row r="100" spans="1:38" s="42" customFormat="1" ht="47.25" customHeight="1" hidden="1">
      <c r="A100" s="689" t="s">
        <v>475</v>
      </c>
      <c r="B100" s="347" t="s">
        <v>149</v>
      </c>
      <c r="C100" s="772" t="s">
        <v>181</v>
      </c>
      <c r="D100" s="772" t="s">
        <v>150</v>
      </c>
      <c r="E100" s="606" t="s">
        <v>216</v>
      </c>
      <c r="F100" s="687" t="s">
        <v>474</v>
      </c>
      <c r="G100" s="685"/>
      <c r="H100" s="733">
        <f t="shared" si="4"/>
        <v>0</v>
      </c>
      <c r="I100" s="733">
        <f t="shared" si="4"/>
        <v>0</v>
      </c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</row>
    <row r="101" spans="1:248" s="41" customFormat="1" ht="47.25" customHeight="1" hidden="1">
      <c r="A101" s="275" t="s">
        <v>804</v>
      </c>
      <c r="B101" s="347" t="s">
        <v>149</v>
      </c>
      <c r="C101" s="772" t="s">
        <v>181</v>
      </c>
      <c r="D101" s="772" t="s">
        <v>150</v>
      </c>
      <c r="E101" s="606" t="s">
        <v>216</v>
      </c>
      <c r="F101" s="687" t="s">
        <v>474</v>
      </c>
      <c r="G101" s="772" t="s">
        <v>159</v>
      </c>
      <c r="H101" s="1165"/>
      <c r="I101" s="1165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</row>
    <row r="102" spans="1:248" s="51" customFormat="1" ht="63.75" customHeight="1" hidden="1">
      <c r="A102" s="706" t="s">
        <v>479</v>
      </c>
      <c r="B102" s="1201" t="s">
        <v>149</v>
      </c>
      <c r="C102" s="696" t="s">
        <v>181</v>
      </c>
      <c r="D102" s="696" t="s">
        <v>151</v>
      </c>
      <c r="E102" s="707"/>
      <c r="F102" s="708"/>
      <c r="G102" s="696"/>
      <c r="H102" s="859"/>
      <c r="I102" s="859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</row>
    <row r="103" spans="1:249" s="39" customFormat="1" ht="66.75" customHeight="1" hidden="1">
      <c r="A103" s="775" t="s">
        <v>747</v>
      </c>
      <c r="B103" s="776" t="s">
        <v>149</v>
      </c>
      <c r="C103" s="822" t="s">
        <v>181</v>
      </c>
      <c r="D103" s="822" t="s">
        <v>151</v>
      </c>
      <c r="E103" s="823" t="s">
        <v>622</v>
      </c>
      <c r="F103" s="824" t="s">
        <v>464</v>
      </c>
      <c r="G103" s="822"/>
      <c r="H103" s="1061">
        <f>SUM(H104)</f>
        <v>0</v>
      </c>
      <c r="I103" s="1061">
        <f>SUM(I104)</f>
        <v>0</v>
      </c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</row>
    <row r="104" spans="1:249" s="39" customFormat="1" ht="57" customHeight="1" hidden="1">
      <c r="A104" s="699" t="s">
        <v>748</v>
      </c>
      <c r="B104" s="347" t="s">
        <v>149</v>
      </c>
      <c r="C104" s="772" t="s">
        <v>181</v>
      </c>
      <c r="D104" s="772" t="s">
        <v>151</v>
      </c>
      <c r="E104" s="583" t="s">
        <v>750</v>
      </c>
      <c r="F104" s="591" t="s">
        <v>464</v>
      </c>
      <c r="G104" s="685"/>
      <c r="H104" s="733">
        <f>SUM(H105)</f>
        <v>0</v>
      </c>
      <c r="I104" s="733">
        <f>SUM(I105)</f>
        <v>0</v>
      </c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</row>
    <row r="105" spans="1:38" s="42" customFormat="1" ht="63" customHeight="1" hidden="1">
      <c r="A105" s="689" t="s">
        <v>749</v>
      </c>
      <c r="B105" s="347" t="s">
        <v>149</v>
      </c>
      <c r="C105" s="772" t="s">
        <v>181</v>
      </c>
      <c r="D105" s="772" t="s">
        <v>151</v>
      </c>
      <c r="E105" s="583" t="s">
        <v>750</v>
      </c>
      <c r="F105" s="591" t="s">
        <v>469</v>
      </c>
      <c r="G105" s="685"/>
      <c r="H105" s="833"/>
      <c r="I105" s="833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</row>
    <row r="106" spans="1:248" s="41" customFormat="1" ht="55.5" customHeight="1" hidden="1">
      <c r="A106" s="729" t="s">
        <v>751</v>
      </c>
      <c r="B106" s="347" t="s">
        <v>149</v>
      </c>
      <c r="C106" s="772" t="s">
        <v>181</v>
      </c>
      <c r="D106" s="772" t="s">
        <v>151</v>
      </c>
      <c r="E106" s="583" t="s">
        <v>623</v>
      </c>
      <c r="F106" s="591" t="s">
        <v>820</v>
      </c>
      <c r="G106" s="685"/>
      <c r="H106" s="833">
        <f>SUM(H107)</f>
        <v>0</v>
      </c>
      <c r="I106" s="833">
        <f>SUM(I107)</f>
        <v>0</v>
      </c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</row>
    <row r="107" spans="1:248" s="41" customFormat="1" ht="62.25" customHeight="1" hidden="1">
      <c r="A107" s="275" t="s">
        <v>804</v>
      </c>
      <c r="B107" s="347" t="s">
        <v>149</v>
      </c>
      <c r="C107" s="772" t="s">
        <v>181</v>
      </c>
      <c r="D107" s="772" t="s">
        <v>151</v>
      </c>
      <c r="E107" s="583" t="s">
        <v>623</v>
      </c>
      <c r="F107" s="591" t="s">
        <v>820</v>
      </c>
      <c r="G107" s="772" t="s">
        <v>159</v>
      </c>
      <c r="H107" s="860"/>
      <c r="I107" s="860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  <c r="IN107" s="43"/>
    </row>
    <row r="108" spans="1:248" s="41" customFormat="1" ht="49.5" customHeight="1" hidden="1">
      <c r="A108" s="729" t="s">
        <v>813</v>
      </c>
      <c r="B108" s="347" t="s">
        <v>149</v>
      </c>
      <c r="C108" s="772" t="s">
        <v>181</v>
      </c>
      <c r="D108" s="772" t="s">
        <v>151</v>
      </c>
      <c r="E108" s="583" t="s">
        <v>623</v>
      </c>
      <c r="F108" s="591" t="s">
        <v>814</v>
      </c>
      <c r="G108" s="685"/>
      <c r="H108" s="733">
        <f>SUM(H109)</f>
        <v>0</v>
      </c>
      <c r="I108" s="733">
        <f>SUM(I109)</f>
        <v>0</v>
      </c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  <c r="IN108" s="43"/>
    </row>
    <row r="109" spans="1:9" s="43" customFormat="1" ht="28.5" customHeight="1" hidden="1">
      <c r="A109" s="275" t="s">
        <v>804</v>
      </c>
      <c r="B109" s="347" t="s">
        <v>149</v>
      </c>
      <c r="C109" s="772" t="s">
        <v>181</v>
      </c>
      <c r="D109" s="772" t="s">
        <v>151</v>
      </c>
      <c r="E109" s="583" t="s">
        <v>623</v>
      </c>
      <c r="F109" s="591" t="s">
        <v>814</v>
      </c>
      <c r="G109" s="772" t="s">
        <v>159</v>
      </c>
      <c r="H109" s="860">
        <v>0</v>
      </c>
      <c r="I109" s="860">
        <v>0</v>
      </c>
    </row>
    <row r="110" spans="1:9" s="43" customFormat="1" ht="18.75" customHeight="1" hidden="1">
      <c r="A110" s="275" t="s">
        <v>916</v>
      </c>
      <c r="B110" s="347" t="s">
        <v>149</v>
      </c>
      <c r="C110" s="772" t="s">
        <v>181</v>
      </c>
      <c r="D110" s="772" t="s">
        <v>151</v>
      </c>
      <c r="E110" s="583" t="s">
        <v>623</v>
      </c>
      <c r="F110" s="591" t="s">
        <v>917</v>
      </c>
      <c r="G110" s="772"/>
      <c r="H110" s="733">
        <f>SUM(H111)</f>
        <v>0</v>
      </c>
      <c r="I110" s="733">
        <f>SUM(I111)</f>
        <v>0</v>
      </c>
    </row>
    <row r="111" spans="1:9" s="43" customFormat="1" ht="78.75" customHeight="1" hidden="1">
      <c r="A111" s="275" t="s">
        <v>804</v>
      </c>
      <c r="B111" s="347" t="s">
        <v>149</v>
      </c>
      <c r="C111" s="772" t="s">
        <v>181</v>
      </c>
      <c r="D111" s="772" t="s">
        <v>151</v>
      </c>
      <c r="E111" s="583" t="s">
        <v>623</v>
      </c>
      <c r="F111" s="591" t="s">
        <v>917</v>
      </c>
      <c r="G111" s="772" t="s">
        <v>159</v>
      </c>
      <c r="H111" s="860"/>
      <c r="I111" s="860"/>
    </row>
    <row r="112" spans="1:9" s="43" customFormat="1" ht="112.5" customHeight="1" hidden="1">
      <c r="A112" s="729" t="s">
        <v>937</v>
      </c>
      <c r="B112" s="347" t="s">
        <v>149</v>
      </c>
      <c r="C112" s="772" t="s">
        <v>181</v>
      </c>
      <c r="D112" s="772" t="s">
        <v>151</v>
      </c>
      <c r="E112" s="583" t="s">
        <v>623</v>
      </c>
      <c r="F112" s="591" t="s">
        <v>918</v>
      </c>
      <c r="G112" s="772"/>
      <c r="H112" s="733">
        <f>SUM(H113)</f>
        <v>220185</v>
      </c>
      <c r="I112" s="733">
        <f>SUM(I113)</f>
        <v>220185</v>
      </c>
    </row>
    <row r="113" spans="1:9" s="43" customFormat="1" ht="66.75" customHeight="1" hidden="1">
      <c r="A113" s="275" t="s">
        <v>804</v>
      </c>
      <c r="B113" s="347" t="s">
        <v>149</v>
      </c>
      <c r="C113" s="772" t="s">
        <v>181</v>
      </c>
      <c r="D113" s="772" t="s">
        <v>151</v>
      </c>
      <c r="E113" s="583" t="s">
        <v>623</v>
      </c>
      <c r="F113" s="591" t="s">
        <v>918</v>
      </c>
      <c r="G113" s="772" t="s">
        <v>159</v>
      </c>
      <c r="H113" s="860">
        <v>220185</v>
      </c>
      <c r="I113" s="860">
        <v>220185</v>
      </c>
    </row>
    <row r="114" spans="1:9" s="43" customFormat="1" ht="31.5" customHeight="1" hidden="1">
      <c r="A114" s="275" t="s">
        <v>818</v>
      </c>
      <c r="B114" s="347" t="s">
        <v>149</v>
      </c>
      <c r="C114" s="772" t="s">
        <v>181</v>
      </c>
      <c r="D114" s="772" t="s">
        <v>151</v>
      </c>
      <c r="E114" s="583" t="s">
        <v>623</v>
      </c>
      <c r="F114" s="591" t="s">
        <v>817</v>
      </c>
      <c r="G114" s="772"/>
      <c r="H114" s="733">
        <f>SUM(H115)</f>
        <v>0</v>
      </c>
      <c r="I114" s="733">
        <f>SUM(I115)</f>
        <v>0</v>
      </c>
    </row>
    <row r="115" spans="1:9" s="43" customFormat="1" ht="31.5" customHeight="1" hidden="1">
      <c r="A115" s="275" t="s">
        <v>804</v>
      </c>
      <c r="B115" s="347" t="s">
        <v>149</v>
      </c>
      <c r="C115" s="772" t="s">
        <v>181</v>
      </c>
      <c r="D115" s="772" t="s">
        <v>151</v>
      </c>
      <c r="E115" s="583" t="s">
        <v>623</v>
      </c>
      <c r="F115" s="591" t="s">
        <v>817</v>
      </c>
      <c r="G115" s="772" t="s">
        <v>159</v>
      </c>
      <c r="H115" s="860"/>
      <c r="I115" s="860"/>
    </row>
    <row r="116" spans="1:9" s="43" customFormat="1" ht="18.75" customHeight="1" hidden="1">
      <c r="A116" s="766" t="s">
        <v>491</v>
      </c>
      <c r="B116" s="776" t="s">
        <v>149</v>
      </c>
      <c r="C116" s="693" t="s">
        <v>181</v>
      </c>
      <c r="D116" s="693" t="s">
        <v>151</v>
      </c>
      <c r="E116" s="694" t="s">
        <v>215</v>
      </c>
      <c r="F116" s="695" t="s">
        <v>464</v>
      </c>
      <c r="G116" s="693"/>
      <c r="H116" s="771">
        <f aca="true" t="shared" si="5" ref="H116:I119">SUM(H117)</f>
        <v>40000</v>
      </c>
      <c r="I116" s="771">
        <f t="shared" si="5"/>
        <v>40000</v>
      </c>
    </row>
    <row r="117" spans="1:9" s="43" customFormat="1" ht="72" customHeight="1" hidden="1">
      <c r="A117" s="691" t="s">
        <v>492</v>
      </c>
      <c r="B117" s="347" t="s">
        <v>149</v>
      </c>
      <c r="C117" s="772" t="s">
        <v>181</v>
      </c>
      <c r="D117" s="772" t="s">
        <v>151</v>
      </c>
      <c r="E117" s="606" t="s">
        <v>216</v>
      </c>
      <c r="F117" s="687" t="s">
        <v>464</v>
      </c>
      <c r="G117" s="685"/>
      <c r="H117" s="733">
        <f t="shared" si="5"/>
        <v>40000</v>
      </c>
      <c r="I117" s="733">
        <f t="shared" si="5"/>
        <v>40000</v>
      </c>
    </row>
    <row r="118" spans="1:9" s="43" customFormat="1" ht="70.5" customHeight="1" hidden="1">
      <c r="A118" s="692" t="s">
        <v>493</v>
      </c>
      <c r="B118" s="347" t="s">
        <v>149</v>
      </c>
      <c r="C118" s="772" t="s">
        <v>181</v>
      </c>
      <c r="D118" s="772" t="s">
        <v>151</v>
      </c>
      <c r="E118" s="606" t="s">
        <v>216</v>
      </c>
      <c r="F118" s="687" t="s">
        <v>469</v>
      </c>
      <c r="G118" s="685"/>
      <c r="H118" s="733">
        <f t="shared" si="5"/>
        <v>40000</v>
      </c>
      <c r="I118" s="733">
        <f t="shared" si="5"/>
        <v>40000</v>
      </c>
    </row>
    <row r="119" spans="1:9" s="43" customFormat="1" ht="47.25" customHeight="1" hidden="1">
      <c r="A119" s="689" t="s">
        <v>481</v>
      </c>
      <c r="B119" s="347" t="s">
        <v>149</v>
      </c>
      <c r="C119" s="772" t="s">
        <v>181</v>
      </c>
      <c r="D119" s="772" t="s">
        <v>151</v>
      </c>
      <c r="E119" s="606" t="s">
        <v>216</v>
      </c>
      <c r="F119" s="687" t="s">
        <v>480</v>
      </c>
      <c r="G119" s="685"/>
      <c r="H119" s="733">
        <f t="shared" si="5"/>
        <v>40000</v>
      </c>
      <c r="I119" s="733">
        <f t="shared" si="5"/>
        <v>40000</v>
      </c>
    </row>
    <row r="120" spans="1:9" s="43" customFormat="1" ht="47.25" customHeight="1" hidden="1">
      <c r="A120" s="275" t="s">
        <v>804</v>
      </c>
      <c r="B120" s="347" t="s">
        <v>149</v>
      </c>
      <c r="C120" s="772" t="s">
        <v>181</v>
      </c>
      <c r="D120" s="772" t="s">
        <v>151</v>
      </c>
      <c r="E120" s="606" t="s">
        <v>216</v>
      </c>
      <c r="F120" s="687" t="s">
        <v>480</v>
      </c>
      <c r="G120" s="772" t="s">
        <v>159</v>
      </c>
      <c r="H120" s="1165">
        <v>40000</v>
      </c>
      <c r="I120" s="1165">
        <v>40000</v>
      </c>
    </row>
    <row r="121" spans="1:9" s="43" customFormat="1" ht="31.5" customHeight="1" hidden="1">
      <c r="A121" s="766" t="s">
        <v>482</v>
      </c>
      <c r="B121" s="776" t="s">
        <v>149</v>
      </c>
      <c r="C121" s="693" t="s">
        <v>181</v>
      </c>
      <c r="D121" s="693" t="s">
        <v>151</v>
      </c>
      <c r="E121" s="694" t="s">
        <v>484</v>
      </c>
      <c r="F121" s="695" t="s">
        <v>464</v>
      </c>
      <c r="G121" s="693"/>
      <c r="H121" s="771">
        <f aca="true" t="shared" si="6" ref="H121:I124">SUM(H122)</f>
        <v>0</v>
      </c>
      <c r="I121" s="771">
        <f t="shared" si="6"/>
        <v>0</v>
      </c>
    </row>
    <row r="122" spans="1:9" s="43" customFormat="1" ht="72" customHeight="1" hidden="1">
      <c r="A122" s="699" t="s">
        <v>483</v>
      </c>
      <c r="B122" s="1197"/>
      <c r="C122" s="772" t="s">
        <v>181</v>
      </c>
      <c r="D122" s="772" t="s">
        <v>151</v>
      </c>
      <c r="E122" s="606" t="s">
        <v>485</v>
      </c>
      <c r="F122" s="687" t="s">
        <v>464</v>
      </c>
      <c r="G122" s="772"/>
      <c r="H122" s="733">
        <f t="shared" si="6"/>
        <v>0</v>
      </c>
      <c r="I122" s="733">
        <f t="shared" si="6"/>
        <v>0</v>
      </c>
    </row>
    <row r="123" spans="1:9" s="43" customFormat="1" ht="52.5" customHeight="1" hidden="1">
      <c r="A123" s="699" t="s">
        <v>490</v>
      </c>
      <c r="B123" s="1197"/>
      <c r="C123" s="772" t="s">
        <v>181</v>
      </c>
      <c r="D123" s="772" t="s">
        <v>151</v>
      </c>
      <c r="E123" s="606" t="s">
        <v>485</v>
      </c>
      <c r="F123" s="687" t="s">
        <v>487</v>
      </c>
      <c r="G123" s="772"/>
      <c r="H123" s="733">
        <f t="shared" si="6"/>
        <v>0</v>
      </c>
      <c r="I123" s="733">
        <f t="shared" si="6"/>
        <v>0</v>
      </c>
    </row>
    <row r="124" spans="1:9" s="43" customFormat="1" ht="33.75" customHeight="1" hidden="1">
      <c r="A124" s="699" t="s">
        <v>488</v>
      </c>
      <c r="B124" s="347" t="s">
        <v>149</v>
      </c>
      <c r="C124" s="772" t="s">
        <v>181</v>
      </c>
      <c r="D124" s="772" t="s">
        <v>151</v>
      </c>
      <c r="E124" s="606" t="s">
        <v>485</v>
      </c>
      <c r="F124" s="687" t="s">
        <v>486</v>
      </c>
      <c r="G124" s="772"/>
      <c r="H124" s="733">
        <f t="shared" si="6"/>
        <v>0</v>
      </c>
      <c r="I124" s="733">
        <f t="shared" si="6"/>
        <v>0</v>
      </c>
    </row>
    <row r="125" spans="1:9" s="43" customFormat="1" ht="23.25" customHeight="1" hidden="1">
      <c r="A125" s="691" t="s">
        <v>726</v>
      </c>
      <c r="B125" s="347" t="s">
        <v>149</v>
      </c>
      <c r="C125" s="772" t="s">
        <v>181</v>
      </c>
      <c r="D125" s="772" t="s">
        <v>151</v>
      </c>
      <c r="E125" s="606" t="s">
        <v>485</v>
      </c>
      <c r="F125" s="687" t="s">
        <v>486</v>
      </c>
      <c r="G125" s="772" t="s">
        <v>625</v>
      </c>
      <c r="H125" s="1165">
        <v>0</v>
      </c>
      <c r="I125" s="1165">
        <v>0</v>
      </c>
    </row>
    <row r="126" spans="1:9" s="43" customFormat="1" ht="32.25" customHeight="1">
      <c r="A126" s="289" t="s">
        <v>182</v>
      </c>
      <c r="B126" s="1201" t="s">
        <v>149</v>
      </c>
      <c r="C126" s="440" t="s">
        <v>181</v>
      </c>
      <c r="D126" s="440" t="s">
        <v>171</v>
      </c>
      <c r="E126" s="490"/>
      <c r="F126" s="491"/>
      <c r="G126" s="440"/>
      <c r="H126" s="1166">
        <f>+H127+H137</f>
        <v>200000</v>
      </c>
      <c r="I126" s="1166">
        <f>+I127+I137</f>
        <v>200000</v>
      </c>
    </row>
    <row r="127" spans="1:9" s="43" customFormat="1" ht="58.5" customHeight="1">
      <c r="A127" s="690" t="s">
        <v>491</v>
      </c>
      <c r="B127" s="1202" t="s">
        <v>149</v>
      </c>
      <c r="C127" s="693" t="s">
        <v>181</v>
      </c>
      <c r="D127" s="719" t="s">
        <v>171</v>
      </c>
      <c r="E127" s="720" t="s">
        <v>215</v>
      </c>
      <c r="F127" s="721" t="s">
        <v>464</v>
      </c>
      <c r="G127" s="722"/>
      <c r="H127" s="1167">
        <f>+H128</f>
        <v>100000</v>
      </c>
      <c r="I127" s="1167">
        <f>+I128</f>
        <v>100000</v>
      </c>
    </row>
    <row r="128" spans="1:9" s="43" customFormat="1" ht="67.5" customHeight="1">
      <c r="A128" s="699" t="s">
        <v>492</v>
      </c>
      <c r="B128" s="347" t="s">
        <v>149</v>
      </c>
      <c r="C128" s="724" t="s">
        <v>181</v>
      </c>
      <c r="D128" s="725" t="s">
        <v>171</v>
      </c>
      <c r="E128" s="594" t="s">
        <v>216</v>
      </c>
      <c r="F128" s="595" t="s">
        <v>464</v>
      </c>
      <c r="G128" s="726"/>
      <c r="H128" s="1141">
        <f>+H130+H132</f>
        <v>100000</v>
      </c>
      <c r="I128" s="1141">
        <f>+I130+I132</f>
        <v>100000</v>
      </c>
    </row>
    <row r="129" spans="1:9" s="43" customFormat="1" ht="81" customHeight="1">
      <c r="A129" s="692" t="s">
        <v>476</v>
      </c>
      <c r="B129" s="347" t="s">
        <v>149</v>
      </c>
      <c r="C129" s="724" t="s">
        <v>181</v>
      </c>
      <c r="D129" s="725" t="s">
        <v>171</v>
      </c>
      <c r="E129" s="594" t="s">
        <v>216</v>
      </c>
      <c r="F129" s="595" t="s">
        <v>469</v>
      </c>
      <c r="G129" s="726"/>
      <c r="H129" s="733">
        <f>SUM(H130)</f>
        <v>100000</v>
      </c>
      <c r="I129" s="733">
        <f>SUM(I130)</f>
        <v>100000</v>
      </c>
    </row>
    <row r="130" spans="1:9" s="43" customFormat="1" ht="43.5" customHeight="1">
      <c r="A130" s="727" t="s">
        <v>218</v>
      </c>
      <c r="B130" s="347" t="s">
        <v>149</v>
      </c>
      <c r="C130" s="724" t="s">
        <v>181</v>
      </c>
      <c r="D130" s="725" t="s">
        <v>171</v>
      </c>
      <c r="E130" s="594" t="s">
        <v>216</v>
      </c>
      <c r="F130" s="595" t="s">
        <v>489</v>
      </c>
      <c r="G130" s="726"/>
      <c r="H130" s="1141">
        <f>SUM(H131)</f>
        <v>100000</v>
      </c>
      <c r="I130" s="1141">
        <f>SUM(I131)</f>
        <v>100000</v>
      </c>
    </row>
    <row r="131" spans="1:9" s="43" customFormat="1" ht="45.75" customHeight="1">
      <c r="A131" s="275" t="s">
        <v>804</v>
      </c>
      <c r="B131" s="347" t="s">
        <v>149</v>
      </c>
      <c r="C131" s="481" t="s">
        <v>181</v>
      </c>
      <c r="D131" s="482" t="s">
        <v>171</v>
      </c>
      <c r="E131" s="504" t="s">
        <v>216</v>
      </c>
      <c r="F131" s="505" t="s">
        <v>489</v>
      </c>
      <c r="G131" s="352" t="s">
        <v>159</v>
      </c>
      <c r="H131" s="1142">
        <v>100000</v>
      </c>
      <c r="I131" s="1142">
        <v>100000</v>
      </c>
    </row>
    <row r="132" spans="1:9" s="43" customFormat="1" ht="83.25" customHeight="1" hidden="1">
      <c r="A132" s="1130" t="s">
        <v>919</v>
      </c>
      <c r="B132" s="347" t="s">
        <v>149</v>
      </c>
      <c r="C132" s="1131" t="s">
        <v>181</v>
      </c>
      <c r="D132" s="1132" t="s">
        <v>171</v>
      </c>
      <c r="E132" s="504" t="s">
        <v>216</v>
      </c>
      <c r="F132" s="505" t="s">
        <v>487</v>
      </c>
      <c r="G132" s="352"/>
      <c r="H132" s="733">
        <f>SUM(H135+H133)</f>
        <v>0</v>
      </c>
      <c r="I132" s="733">
        <f>SUM(I135+I133)</f>
        <v>0</v>
      </c>
    </row>
    <row r="133" spans="1:9" s="43" customFormat="1" ht="96" customHeight="1" hidden="1">
      <c r="A133" s="296" t="s">
        <v>920</v>
      </c>
      <c r="B133" s="347" t="s">
        <v>149</v>
      </c>
      <c r="C133" s="348" t="s">
        <v>181</v>
      </c>
      <c r="D133" s="349" t="s">
        <v>171</v>
      </c>
      <c r="E133" s="504" t="s">
        <v>216</v>
      </c>
      <c r="F133" s="505" t="s">
        <v>921</v>
      </c>
      <c r="G133" s="352"/>
      <c r="H133" s="1141">
        <f>SUM(H134)</f>
        <v>0</v>
      </c>
      <c r="I133" s="1141">
        <f>SUM(I134)</f>
        <v>0</v>
      </c>
    </row>
    <row r="134" spans="1:9" s="43" customFormat="1" ht="84.75" customHeight="1" hidden="1">
      <c r="A134" s="275" t="s">
        <v>804</v>
      </c>
      <c r="B134" s="347" t="s">
        <v>149</v>
      </c>
      <c r="C134" s="348" t="s">
        <v>181</v>
      </c>
      <c r="D134" s="349" t="s">
        <v>171</v>
      </c>
      <c r="E134" s="504" t="s">
        <v>216</v>
      </c>
      <c r="F134" s="505" t="s">
        <v>921</v>
      </c>
      <c r="G134" s="352" t="s">
        <v>159</v>
      </c>
      <c r="H134" s="860"/>
      <c r="I134" s="860"/>
    </row>
    <row r="135" spans="1:9" s="43" customFormat="1" ht="60" customHeight="1" hidden="1">
      <c r="A135" s="296" t="s">
        <v>922</v>
      </c>
      <c r="B135" s="1189"/>
      <c r="C135" s="481" t="s">
        <v>181</v>
      </c>
      <c r="D135" s="482" t="s">
        <v>171</v>
      </c>
      <c r="E135" s="504" t="s">
        <v>216</v>
      </c>
      <c r="F135" s="505" t="s">
        <v>923</v>
      </c>
      <c r="G135" s="352"/>
      <c r="H135" s="1141">
        <f>SUM(H136)</f>
        <v>0</v>
      </c>
      <c r="I135" s="1141">
        <f>SUM(I136)</f>
        <v>0</v>
      </c>
    </row>
    <row r="136" spans="1:9" s="27" customFormat="1" ht="31.5" hidden="1">
      <c r="A136" s="275" t="s">
        <v>804</v>
      </c>
      <c r="B136" s="1196"/>
      <c r="C136" s="348" t="s">
        <v>181</v>
      </c>
      <c r="D136" s="349" t="s">
        <v>171</v>
      </c>
      <c r="E136" s="504" t="s">
        <v>216</v>
      </c>
      <c r="F136" s="505" t="s">
        <v>923</v>
      </c>
      <c r="G136" s="364" t="s">
        <v>159</v>
      </c>
      <c r="H136" s="1150"/>
      <c r="I136" s="1150"/>
    </row>
    <row r="137" spans="1:38" s="54" customFormat="1" ht="78.75">
      <c r="A137" s="690" t="s">
        <v>981</v>
      </c>
      <c r="B137" s="1202" t="s">
        <v>149</v>
      </c>
      <c r="C137" s="1133" t="s">
        <v>181</v>
      </c>
      <c r="D137" s="1134" t="s">
        <v>171</v>
      </c>
      <c r="E137" s="1135" t="s">
        <v>924</v>
      </c>
      <c r="F137" s="1136" t="s">
        <v>464</v>
      </c>
      <c r="G137" s="1137"/>
      <c r="H137" s="1167">
        <f>+H138</f>
        <v>100000</v>
      </c>
      <c r="I137" s="1167">
        <f>+I138</f>
        <v>100000</v>
      </c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</row>
    <row r="138" spans="1:38" s="42" customFormat="1" ht="94.5">
      <c r="A138" s="728" t="s">
        <v>982</v>
      </c>
      <c r="B138" s="347" t="s">
        <v>149</v>
      </c>
      <c r="C138" s="459" t="s">
        <v>181</v>
      </c>
      <c r="D138" s="528" t="s">
        <v>171</v>
      </c>
      <c r="E138" s="504" t="s">
        <v>925</v>
      </c>
      <c r="F138" s="505" t="s">
        <v>464</v>
      </c>
      <c r="G138" s="731"/>
      <c r="H138" s="1141">
        <f>SUM(H139)</f>
        <v>100000</v>
      </c>
      <c r="I138" s="1141">
        <f>SUM(I139)</f>
        <v>100000</v>
      </c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</row>
    <row r="139" spans="1:38" s="42" customFormat="1" ht="51" customHeight="1">
      <c r="A139" s="728" t="s">
        <v>926</v>
      </c>
      <c r="B139" s="347" t="s">
        <v>149</v>
      </c>
      <c r="C139" s="459" t="s">
        <v>181</v>
      </c>
      <c r="D139" s="528" t="s">
        <v>171</v>
      </c>
      <c r="E139" s="504" t="s">
        <v>925</v>
      </c>
      <c r="F139" s="505" t="s">
        <v>469</v>
      </c>
      <c r="G139" s="731"/>
      <c r="H139" s="833">
        <f>SUM(H140+H142)</f>
        <v>100000</v>
      </c>
      <c r="I139" s="833">
        <f>SUM(I140+I142)</f>
        <v>100000</v>
      </c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</row>
    <row r="140" spans="1:9" s="41" customFormat="1" ht="19.5">
      <c r="A140" s="728" t="s">
        <v>927</v>
      </c>
      <c r="B140" s="347" t="s">
        <v>149</v>
      </c>
      <c r="C140" s="459" t="s">
        <v>181</v>
      </c>
      <c r="D140" s="528" t="s">
        <v>171</v>
      </c>
      <c r="E140" s="504" t="s">
        <v>925</v>
      </c>
      <c r="F140" s="505" t="s">
        <v>928</v>
      </c>
      <c r="G140" s="731"/>
      <c r="H140" s="1141">
        <f>SUM(H141)</f>
        <v>100000</v>
      </c>
      <c r="I140" s="1141">
        <f>SUM(I141)</f>
        <v>100000</v>
      </c>
    </row>
    <row r="141" spans="1:9" s="41" customFormat="1" ht="31.5">
      <c r="A141" s="275" t="s">
        <v>804</v>
      </c>
      <c r="B141" s="347" t="s">
        <v>149</v>
      </c>
      <c r="C141" s="459" t="s">
        <v>181</v>
      </c>
      <c r="D141" s="528" t="s">
        <v>171</v>
      </c>
      <c r="E141" s="504" t="s">
        <v>925</v>
      </c>
      <c r="F141" s="505" t="s">
        <v>928</v>
      </c>
      <c r="G141" s="530" t="s">
        <v>159</v>
      </c>
      <c r="H141" s="1159">
        <v>100000</v>
      </c>
      <c r="I141" s="1159">
        <v>100000</v>
      </c>
    </row>
    <row r="142" spans="1:38" s="42" customFormat="1" ht="19.5" customHeight="1" hidden="1">
      <c r="A142" s="276" t="s">
        <v>929</v>
      </c>
      <c r="B142" s="347" t="s">
        <v>149</v>
      </c>
      <c r="C142" s="459" t="s">
        <v>181</v>
      </c>
      <c r="D142" s="528" t="s">
        <v>171</v>
      </c>
      <c r="E142" s="504" t="s">
        <v>925</v>
      </c>
      <c r="F142" s="505" t="s">
        <v>930</v>
      </c>
      <c r="G142" s="530"/>
      <c r="H142" s="1141">
        <f>SUM(H143)</f>
        <v>0</v>
      </c>
      <c r="I142" s="1141">
        <f>SUM(I143)</f>
        <v>0</v>
      </c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</row>
    <row r="143" spans="1:9" s="41" customFormat="1" ht="56.25" customHeight="1" hidden="1">
      <c r="A143" s="275" t="s">
        <v>804</v>
      </c>
      <c r="B143" s="347" t="s">
        <v>149</v>
      </c>
      <c r="C143" s="459" t="s">
        <v>181</v>
      </c>
      <c r="D143" s="528" t="s">
        <v>171</v>
      </c>
      <c r="E143" s="504" t="s">
        <v>925</v>
      </c>
      <c r="F143" s="505" t="s">
        <v>930</v>
      </c>
      <c r="G143" s="530" t="s">
        <v>159</v>
      </c>
      <c r="H143" s="1159"/>
      <c r="I143" s="1159"/>
    </row>
    <row r="144" spans="1:9" s="41" customFormat="1" ht="28.5" customHeight="1">
      <c r="A144" s="269" t="s">
        <v>183</v>
      </c>
      <c r="B144" s="1203" t="s">
        <v>149</v>
      </c>
      <c r="C144" s="313" t="s">
        <v>184</v>
      </c>
      <c r="D144" s="313"/>
      <c r="E144" s="487"/>
      <c r="F144" s="488"/>
      <c r="G144" s="313"/>
      <c r="H144" s="858">
        <f>SUM(H145)</f>
        <v>1037182</v>
      </c>
      <c r="I144" s="858">
        <f>SUM(I145)</f>
        <v>1012337</v>
      </c>
    </row>
    <row r="145" spans="1:9" s="41" customFormat="1" ht="41.25" customHeight="1">
      <c r="A145" s="270" t="s">
        <v>185</v>
      </c>
      <c r="B145" s="1201" t="s">
        <v>149</v>
      </c>
      <c r="C145" s="320" t="s">
        <v>184</v>
      </c>
      <c r="D145" s="320" t="s">
        <v>150</v>
      </c>
      <c r="E145" s="381"/>
      <c r="F145" s="382"/>
      <c r="G145" s="320"/>
      <c r="H145" s="1139">
        <f>+H146</f>
        <v>1037182</v>
      </c>
      <c r="I145" s="1139">
        <f>+I146</f>
        <v>1012337</v>
      </c>
    </row>
    <row r="146" spans="1:9" s="41" customFormat="1" ht="51" customHeight="1">
      <c r="A146" s="735" t="s">
        <v>453</v>
      </c>
      <c r="B146" s="776" t="s">
        <v>149</v>
      </c>
      <c r="C146" s="736" t="s">
        <v>184</v>
      </c>
      <c r="D146" s="736" t="s">
        <v>150</v>
      </c>
      <c r="E146" s="694" t="s">
        <v>201</v>
      </c>
      <c r="F146" s="711" t="s">
        <v>464</v>
      </c>
      <c r="G146" s="712"/>
      <c r="H146" s="1168">
        <f>+H147</f>
        <v>1037182</v>
      </c>
      <c r="I146" s="1168">
        <f>+I147</f>
        <v>1012337</v>
      </c>
    </row>
    <row r="147" spans="1:9" s="41" customFormat="1" ht="72" customHeight="1">
      <c r="A147" s="728" t="s">
        <v>454</v>
      </c>
      <c r="B147" s="347" t="s">
        <v>149</v>
      </c>
      <c r="C147" s="459" t="s">
        <v>184</v>
      </c>
      <c r="D147" s="459" t="s">
        <v>150</v>
      </c>
      <c r="E147" s="583" t="s">
        <v>203</v>
      </c>
      <c r="F147" s="584" t="s">
        <v>464</v>
      </c>
      <c r="G147" s="459"/>
      <c r="H147" s="833">
        <f>SUM(H148)</f>
        <v>1037182</v>
      </c>
      <c r="I147" s="833">
        <f>SUM(I148)</f>
        <v>1012337</v>
      </c>
    </row>
    <row r="148" spans="1:9" s="41" customFormat="1" ht="40.5" customHeight="1">
      <c r="A148" s="729" t="s">
        <v>494</v>
      </c>
      <c r="B148" s="347" t="s">
        <v>149</v>
      </c>
      <c r="C148" s="459" t="s">
        <v>184</v>
      </c>
      <c r="D148" s="730" t="s">
        <v>150</v>
      </c>
      <c r="E148" s="583" t="s">
        <v>203</v>
      </c>
      <c r="F148" s="584" t="s">
        <v>469</v>
      </c>
      <c r="G148" s="731"/>
      <c r="H148" s="833">
        <f>SUM(H153+H151+H149)</f>
        <v>1037182</v>
      </c>
      <c r="I148" s="833">
        <f>SUM(I153+I151+I149)</f>
        <v>1012337</v>
      </c>
    </row>
    <row r="149" spans="1:9" s="41" customFormat="1" ht="67.5" customHeight="1" hidden="1">
      <c r="A149" s="728" t="s">
        <v>931</v>
      </c>
      <c r="B149" s="1188"/>
      <c r="C149" s="459" t="s">
        <v>184</v>
      </c>
      <c r="D149" s="730" t="s">
        <v>150</v>
      </c>
      <c r="E149" s="606" t="s">
        <v>203</v>
      </c>
      <c r="F149" s="687" t="s">
        <v>932</v>
      </c>
      <c r="G149" s="731"/>
      <c r="H149" s="1141">
        <f>SUM(H150)</f>
        <v>0</v>
      </c>
      <c r="I149" s="1141">
        <f>SUM(I150)</f>
        <v>0</v>
      </c>
    </row>
    <row r="150" spans="1:9" s="27" customFormat="1" ht="63" hidden="1">
      <c r="A150" s="137" t="s">
        <v>157</v>
      </c>
      <c r="B150" s="1186"/>
      <c r="C150" s="459" t="s">
        <v>184</v>
      </c>
      <c r="D150" s="730" t="s">
        <v>150</v>
      </c>
      <c r="E150" s="606" t="s">
        <v>203</v>
      </c>
      <c r="F150" s="687" t="s">
        <v>932</v>
      </c>
      <c r="G150" s="731" t="s">
        <v>152</v>
      </c>
      <c r="H150" s="1144"/>
      <c r="I150" s="1144"/>
    </row>
    <row r="151" spans="1:9" s="27" customFormat="1" ht="49.5" customHeight="1">
      <c r="A151" s="728" t="s">
        <v>1034</v>
      </c>
      <c r="B151" s="1188"/>
      <c r="C151" s="459" t="s">
        <v>184</v>
      </c>
      <c r="D151" s="730" t="s">
        <v>150</v>
      </c>
      <c r="E151" s="446" t="s">
        <v>203</v>
      </c>
      <c r="F151" s="537" t="s">
        <v>934</v>
      </c>
      <c r="G151" s="731"/>
      <c r="H151" s="1141">
        <f>SUM(H152)</f>
        <v>1001182</v>
      </c>
      <c r="I151" s="1141">
        <f>SUM(I152)</f>
        <v>974463</v>
      </c>
    </row>
    <row r="152" spans="1:9" s="27" customFormat="1" ht="51" customHeight="1">
      <c r="A152" s="137" t="s">
        <v>157</v>
      </c>
      <c r="B152" s="1186"/>
      <c r="C152" s="348" t="s">
        <v>184</v>
      </c>
      <c r="D152" s="348" t="s">
        <v>150</v>
      </c>
      <c r="E152" s="446" t="s">
        <v>203</v>
      </c>
      <c r="F152" s="537" t="s">
        <v>934</v>
      </c>
      <c r="G152" s="348" t="s">
        <v>152</v>
      </c>
      <c r="H152" s="1150">
        <v>1001182</v>
      </c>
      <c r="I152" s="1150">
        <v>974463</v>
      </c>
    </row>
    <row r="153" spans="1:9" s="27" customFormat="1" ht="31.5">
      <c r="A153" s="728" t="s">
        <v>205</v>
      </c>
      <c r="B153" s="1188"/>
      <c r="C153" s="348" t="s">
        <v>184</v>
      </c>
      <c r="D153" s="348" t="s">
        <v>150</v>
      </c>
      <c r="E153" s="446" t="s">
        <v>203</v>
      </c>
      <c r="F153" s="537" t="s">
        <v>436</v>
      </c>
      <c r="G153" s="348"/>
      <c r="H153" s="733">
        <f>SUM(H154+H155)</f>
        <v>36000</v>
      </c>
      <c r="I153" s="733">
        <f>SUM(I154+I155)</f>
        <v>37874</v>
      </c>
    </row>
    <row r="154" spans="1:9" s="27" customFormat="1" ht="31.5">
      <c r="A154" s="275" t="s">
        <v>804</v>
      </c>
      <c r="B154" s="347" t="s">
        <v>149</v>
      </c>
      <c r="C154" s="348" t="s">
        <v>184</v>
      </c>
      <c r="D154" s="348" t="s">
        <v>150</v>
      </c>
      <c r="E154" s="446" t="s">
        <v>203</v>
      </c>
      <c r="F154" s="537" t="s">
        <v>436</v>
      </c>
      <c r="G154" s="348" t="s">
        <v>159</v>
      </c>
      <c r="H154" s="1150">
        <v>20000</v>
      </c>
      <c r="I154" s="1150">
        <v>21874</v>
      </c>
    </row>
    <row r="155" spans="1:9" s="27" customFormat="1" ht="18.75">
      <c r="A155" s="287" t="s">
        <v>160</v>
      </c>
      <c r="B155" s="347" t="s">
        <v>149</v>
      </c>
      <c r="C155" s="348" t="s">
        <v>184</v>
      </c>
      <c r="D155" s="348" t="s">
        <v>150</v>
      </c>
      <c r="E155" s="446" t="s">
        <v>203</v>
      </c>
      <c r="F155" s="537" t="s">
        <v>436</v>
      </c>
      <c r="G155" s="348" t="s">
        <v>161</v>
      </c>
      <c r="H155" s="1150">
        <v>16000</v>
      </c>
      <c r="I155" s="1150">
        <v>16000</v>
      </c>
    </row>
    <row r="156" spans="1:9" s="27" customFormat="1" ht="18.75" hidden="1">
      <c r="A156" s="304" t="s">
        <v>194</v>
      </c>
      <c r="B156" s="1173"/>
      <c r="C156" s="576" t="s">
        <v>149</v>
      </c>
      <c r="D156" s="563">
        <v>11</v>
      </c>
      <c r="E156" s="509"/>
      <c r="F156" s="564"/>
      <c r="G156" s="565"/>
      <c r="H156" s="512"/>
      <c r="I156" s="512"/>
    </row>
    <row r="157" spans="1:9" s="27" customFormat="1" ht="18.75" hidden="1">
      <c r="A157" s="292" t="s">
        <v>195</v>
      </c>
      <c r="B157" s="1174"/>
      <c r="C157" s="573" t="s">
        <v>149</v>
      </c>
      <c r="D157" s="465">
        <v>11</v>
      </c>
      <c r="E157" s="467" t="s">
        <v>151</v>
      </c>
      <c r="F157" s="566"/>
      <c r="G157" s="567"/>
      <c r="H157" s="517"/>
      <c r="I157" s="517"/>
    </row>
    <row r="158" spans="1:9" s="27" customFormat="1" ht="26.25" customHeight="1" hidden="1">
      <c r="A158" s="291" t="s">
        <v>380</v>
      </c>
      <c r="B158" s="1175"/>
      <c r="C158" s="574" t="s">
        <v>149</v>
      </c>
      <c r="D158" s="453" t="s">
        <v>196</v>
      </c>
      <c r="E158" s="519" t="s">
        <v>151</v>
      </c>
      <c r="F158" s="568" t="s">
        <v>221</v>
      </c>
      <c r="G158" s="355" t="s">
        <v>202</v>
      </c>
      <c r="H158" s="520"/>
      <c r="I158" s="520"/>
    </row>
    <row r="159" spans="1:38" s="264" customFormat="1" ht="33" customHeight="1" hidden="1">
      <c r="A159" s="281" t="s">
        <v>397</v>
      </c>
      <c r="B159" s="1176"/>
      <c r="C159" s="571" t="s">
        <v>149</v>
      </c>
      <c r="D159" s="455" t="s">
        <v>196</v>
      </c>
      <c r="E159" s="522" t="s">
        <v>151</v>
      </c>
      <c r="F159" s="523" t="s">
        <v>197</v>
      </c>
      <c r="G159" s="337" t="s">
        <v>202</v>
      </c>
      <c r="H159" s="524"/>
      <c r="I159" s="524"/>
      <c r="J159" s="263"/>
      <c r="K159" s="263"/>
      <c r="L159" s="263"/>
      <c r="M159" s="263"/>
      <c r="N159" s="263"/>
      <c r="O159" s="263"/>
      <c r="P159" s="263"/>
      <c r="Q159" s="263"/>
      <c r="R159" s="263"/>
      <c r="S159" s="263"/>
      <c r="T159" s="263"/>
      <c r="U159" s="263"/>
      <c r="V159" s="263"/>
      <c r="W159" s="263"/>
      <c r="X159" s="263"/>
      <c r="Y159" s="263"/>
      <c r="Z159" s="263"/>
      <c r="AA159" s="263"/>
      <c r="AB159" s="263"/>
      <c r="AC159" s="263"/>
      <c r="AD159" s="263"/>
      <c r="AE159" s="263"/>
      <c r="AF159" s="263"/>
      <c r="AG159" s="263"/>
      <c r="AH159" s="263"/>
      <c r="AI159" s="263"/>
      <c r="AJ159" s="263"/>
      <c r="AK159" s="263"/>
      <c r="AL159" s="263"/>
    </row>
    <row r="160" spans="1:38" s="264" customFormat="1" ht="35.25" customHeight="1" hidden="1">
      <c r="A160" s="286" t="s">
        <v>356</v>
      </c>
      <c r="B160" s="1177"/>
      <c r="C160" s="572" t="s">
        <v>149</v>
      </c>
      <c r="D160" s="417" t="s">
        <v>196</v>
      </c>
      <c r="E160" s="526" t="s">
        <v>151</v>
      </c>
      <c r="F160" s="527" t="s">
        <v>197</v>
      </c>
      <c r="G160" s="344" t="s">
        <v>224</v>
      </c>
      <c r="H160" s="430"/>
      <c r="I160" s="430"/>
      <c r="J160" s="263"/>
      <c r="K160" s="263"/>
      <c r="L160" s="263"/>
      <c r="M160" s="263"/>
      <c r="N160" s="263"/>
      <c r="O160" s="263"/>
      <c r="P160" s="263"/>
      <c r="Q160" s="263"/>
      <c r="R160" s="263"/>
      <c r="S160" s="263"/>
      <c r="T160" s="263"/>
      <c r="U160" s="263"/>
      <c r="V160" s="263"/>
      <c r="W160" s="263"/>
      <c r="X160" s="263"/>
      <c r="Y160" s="263"/>
      <c r="Z160" s="263"/>
      <c r="AA160" s="263"/>
      <c r="AB160" s="263"/>
      <c r="AC160" s="263"/>
      <c r="AD160" s="263"/>
      <c r="AE160" s="263"/>
      <c r="AF160" s="263"/>
      <c r="AG160" s="263"/>
      <c r="AH160" s="263"/>
      <c r="AI160" s="263"/>
      <c r="AJ160" s="263"/>
      <c r="AK160" s="263"/>
      <c r="AL160" s="263"/>
    </row>
    <row r="161" spans="1:9" s="27" customFormat="1" ht="27.75" customHeight="1" hidden="1">
      <c r="A161" s="624" t="s">
        <v>158</v>
      </c>
      <c r="B161" s="1178"/>
      <c r="C161" s="625" t="s">
        <v>149</v>
      </c>
      <c r="D161" s="616" t="s">
        <v>196</v>
      </c>
      <c r="E161" s="617" t="s">
        <v>151</v>
      </c>
      <c r="F161" s="603" t="s">
        <v>197</v>
      </c>
      <c r="G161" s="618" t="s">
        <v>224</v>
      </c>
      <c r="H161" s="619" t="s">
        <v>159</v>
      </c>
      <c r="I161" s="619" t="s">
        <v>159</v>
      </c>
    </row>
    <row r="162" spans="1:9" s="27" customFormat="1" ht="25.5" customHeight="1" hidden="1">
      <c r="A162" s="632"/>
      <c r="B162" s="632"/>
      <c r="C162" s="632"/>
      <c r="D162" s="633"/>
      <c r="E162" s="634"/>
      <c r="F162" s="635"/>
      <c r="G162" s="636"/>
      <c r="H162" s="633"/>
      <c r="I162" s="633"/>
    </row>
    <row r="163" spans="1:9" s="27" customFormat="1" ht="32.25" customHeight="1" hidden="1">
      <c r="A163" s="828" t="s">
        <v>246</v>
      </c>
      <c r="B163" s="575" t="s">
        <v>149</v>
      </c>
      <c r="C163" s="551">
        <v>10</v>
      </c>
      <c r="D163" s="552" t="s">
        <v>150</v>
      </c>
      <c r="E163" s="791" t="s">
        <v>245</v>
      </c>
      <c r="F163" s="789" t="s">
        <v>464</v>
      </c>
      <c r="G163" s="371"/>
      <c r="H163" s="839">
        <f>H164</f>
        <v>0</v>
      </c>
      <c r="I163" s="839">
        <f>I164</f>
        <v>0</v>
      </c>
    </row>
    <row r="164" spans="1:9" s="27" customFormat="1" ht="26.25" customHeight="1" hidden="1">
      <c r="A164" s="734" t="s">
        <v>248</v>
      </c>
      <c r="B164" s="780" t="s">
        <v>149</v>
      </c>
      <c r="C164" s="778">
        <v>10</v>
      </c>
      <c r="D164" s="757" t="s">
        <v>150</v>
      </c>
      <c r="E164" s="606" t="s">
        <v>247</v>
      </c>
      <c r="F164" s="607" t="s">
        <v>464</v>
      </c>
      <c r="G164" s="779"/>
      <c r="H164" s="833">
        <f>SUM(H165)</f>
        <v>0</v>
      </c>
      <c r="I164" s="833">
        <f>SUM(I165)</f>
        <v>0</v>
      </c>
    </row>
    <row r="165" spans="1:9" s="27" customFormat="1" ht="48" customHeight="1" hidden="1">
      <c r="A165" s="691" t="s">
        <v>496</v>
      </c>
      <c r="B165" s="780" t="s">
        <v>149</v>
      </c>
      <c r="C165" s="778">
        <v>10</v>
      </c>
      <c r="D165" s="757" t="s">
        <v>150</v>
      </c>
      <c r="E165" s="583" t="s">
        <v>495</v>
      </c>
      <c r="F165" s="584" t="s">
        <v>469</v>
      </c>
      <c r="G165" s="779"/>
      <c r="H165" s="831">
        <f>H166</f>
        <v>0</v>
      </c>
      <c r="I165" s="831">
        <f>I166</f>
        <v>0</v>
      </c>
    </row>
    <row r="166" spans="1:9" s="27" customFormat="1" ht="33" customHeight="1" hidden="1">
      <c r="A166" s="734" t="s">
        <v>188</v>
      </c>
      <c r="B166" s="781" t="s">
        <v>149</v>
      </c>
      <c r="C166" s="778">
        <v>10</v>
      </c>
      <c r="D166" s="757" t="s">
        <v>150</v>
      </c>
      <c r="E166" s="606" t="s">
        <v>247</v>
      </c>
      <c r="F166" s="607" t="s">
        <v>764</v>
      </c>
      <c r="G166" s="756"/>
      <c r="H166" s="830">
        <f>H167</f>
        <v>0</v>
      </c>
      <c r="I166" s="830">
        <f>I167</f>
        <v>0</v>
      </c>
    </row>
    <row r="167" spans="1:9" s="27" customFormat="1" ht="33" customHeight="1" hidden="1">
      <c r="A167" s="137" t="s">
        <v>189</v>
      </c>
      <c r="B167" s="781">
        <v>1</v>
      </c>
      <c r="C167" s="778">
        <v>10</v>
      </c>
      <c r="D167" s="1093" t="s">
        <v>150</v>
      </c>
      <c r="E167" s="606" t="s">
        <v>247</v>
      </c>
      <c r="F167" s="607" t="s">
        <v>764</v>
      </c>
      <c r="G167" s="756" t="s">
        <v>190</v>
      </c>
      <c r="H167" s="1092"/>
      <c r="I167" s="1092"/>
    </row>
    <row r="168" spans="1:9" s="27" customFormat="1" ht="18.75">
      <c r="A168" s="1427" t="s">
        <v>876</v>
      </c>
      <c r="B168" s="1428"/>
      <c r="C168" s="1428"/>
      <c r="D168" s="1428"/>
      <c r="E168" s="1428"/>
      <c r="F168" s="1429"/>
      <c r="G168" s="562"/>
      <c r="H168" s="1094"/>
      <c r="I168" s="1094">
        <v>51959</v>
      </c>
    </row>
    <row r="169" spans="1:38" s="38" customFormat="1" ht="26.25" customHeight="1" hidden="1">
      <c r="A169" s="304" t="s">
        <v>194</v>
      </c>
      <c r="B169" s="576" t="s">
        <v>149</v>
      </c>
      <c r="C169" s="563">
        <v>11</v>
      </c>
      <c r="D169" s="509"/>
      <c r="E169" s="564"/>
      <c r="F169" s="565"/>
      <c r="G169" s="512"/>
      <c r="H169" s="835">
        <f aca="true" t="shared" si="7" ref="H169:I173">+H170</f>
        <v>0</v>
      </c>
      <c r="I169" s="835">
        <f t="shared" si="7"/>
        <v>0</v>
      </c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</row>
    <row r="170" spans="1:38" s="38" customFormat="1" ht="18.75" hidden="1">
      <c r="A170" s="292" t="s">
        <v>195</v>
      </c>
      <c r="B170" s="573" t="s">
        <v>149</v>
      </c>
      <c r="C170" s="465">
        <v>11</v>
      </c>
      <c r="D170" s="467" t="s">
        <v>151</v>
      </c>
      <c r="E170" s="566"/>
      <c r="F170" s="567"/>
      <c r="G170" s="517"/>
      <c r="H170" s="834">
        <f t="shared" si="7"/>
        <v>0</v>
      </c>
      <c r="I170" s="834">
        <f t="shared" si="7"/>
        <v>0</v>
      </c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</row>
    <row r="171" spans="1:38" s="56" customFormat="1" ht="78.75" hidden="1">
      <c r="A171" s="291" t="s">
        <v>380</v>
      </c>
      <c r="B171" s="574" t="s">
        <v>149</v>
      </c>
      <c r="C171" s="453" t="s">
        <v>196</v>
      </c>
      <c r="D171" s="519" t="s">
        <v>151</v>
      </c>
      <c r="E171" s="568" t="s">
        <v>221</v>
      </c>
      <c r="F171" s="355" t="s">
        <v>202</v>
      </c>
      <c r="G171" s="520"/>
      <c r="H171" s="836">
        <f t="shared" si="7"/>
        <v>0</v>
      </c>
      <c r="I171" s="836">
        <f t="shared" si="7"/>
        <v>0</v>
      </c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</row>
    <row r="172" spans="1:38" s="38" customFormat="1" ht="94.5" hidden="1">
      <c r="A172" s="281" t="s">
        <v>397</v>
      </c>
      <c r="B172" s="571" t="s">
        <v>149</v>
      </c>
      <c r="C172" s="455" t="s">
        <v>196</v>
      </c>
      <c r="D172" s="522" t="s">
        <v>151</v>
      </c>
      <c r="E172" s="523" t="s">
        <v>197</v>
      </c>
      <c r="F172" s="337" t="s">
        <v>202</v>
      </c>
      <c r="G172" s="524"/>
      <c r="H172" s="837">
        <f t="shared" si="7"/>
        <v>0</v>
      </c>
      <c r="I172" s="837">
        <f t="shared" si="7"/>
        <v>0</v>
      </c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</row>
    <row r="173" spans="1:38" s="38" customFormat="1" ht="63" hidden="1">
      <c r="A173" s="286" t="s">
        <v>356</v>
      </c>
      <c r="B173" s="572" t="s">
        <v>149</v>
      </c>
      <c r="C173" s="417" t="s">
        <v>196</v>
      </c>
      <c r="D173" s="526" t="s">
        <v>151</v>
      </c>
      <c r="E173" s="527" t="s">
        <v>197</v>
      </c>
      <c r="F173" s="344" t="s">
        <v>224</v>
      </c>
      <c r="G173" s="430"/>
      <c r="H173" s="838">
        <f t="shared" si="7"/>
        <v>0</v>
      </c>
      <c r="I173" s="838">
        <f t="shared" si="7"/>
        <v>0</v>
      </c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</row>
    <row r="174" spans="1:38" s="38" customFormat="1" ht="31.5" hidden="1">
      <c r="A174" s="624" t="s">
        <v>158</v>
      </c>
      <c r="B174" s="625" t="s">
        <v>149</v>
      </c>
      <c r="C174" s="616" t="s">
        <v>196</v>
      </c>
      <c r="D174" s="617" t="s">
        <v>151</v>
      </c>
      <c r="E174" s="603" t="s">
        <v>197</v>
      </c>
      <c r="F174" s="618" t="s">
        <v>224</v>
      </c>
      <c r="G174" s="619" t="s">
        <v>159</v>
      </c>
      <c r="H174" s="862">
        <v>0</v>
      </c>
      <c r="I174" s="862">
        <v>0</v>
      </c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</row>
    <row r="175" spans="1:38" s="38" customFormat="1" ht="18.75">
      <c r="A175" s="632"/>
      <c r="B175" s="632"/>
      <c r="C175" s="633"/>
      <c r="D175" s="634"/>
      <c r="E175" s="635"/>
      <c r="F175" s="636"/>
      <c r="G175" s="633"/>
      <c r="H175" s="637"/>
      <c r="I175" s="6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</row>
    <row r="176" spans="1:38" s="38" customFormat="1" ht="18.75">
      <c r="A176" s="626"/>
      <c r="B176" s="626"/>
      <c r="C176" s="627"/>
      <c r="D176" s="628"/>
      <c r="E176" s="629"/>
      <c r="F176" s="630"/>
      <c r="G176" s="627"/>
      <c r="H176" s="631"/>
      <c r="I176" s="29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</row>
    <row r="177" spans="1:38" s="38" customFormat="1" ht="18.75">
      <c r="A177" s="6"/>
      <c r="B177" s="6"/>
      <c r="C177" s="7"/>
      <c r="D177" s="57"/>
      <c r="E177" s="58"/>
      <c r="F177" s="59"/>
      <c r="G177" s="7"/>
      <c r="H177" s="60"/>
      <c r="I177" s="29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</row>
    <row r="178" spans="1:38" s="38" customFormat="1" ht="18.75">
      <c r="A178" s="6"/>
      <c r="B178" s="6"/>
      <c r="C178" s="7"/>
      <c r="D178" s="57"/>
      <c r="E178" s="58"/>
      <c r="F178" s="59"/>
      <c r="G178" s="7"/>
      <c r="H178" s="60"/>
      <c r="I178" s="29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</row>
    <row r="179" spans="1:38" s="38" customFormat="1" ht="18.75">
      <c r="A179" s="6"/>
      <c r="B179" s="6"/>
      <c r="C179" s="7"/>
      <c r="D179" s="57"/>
      <c r="E179" s="58"/>
      <c r="F179" s="59"/>
      <c r="G179" s="7"/>
      <c r="H179" s="60"/>
      <c r="I179" s="29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</row>
    <row r="180" spans="1:38" s="38" customFormat="1" ht="18.75">
      <c r="A180" s="6"/>
      <c r="B180" s="6"/>
      <c r="C180" s="7"/>
      <c r="D180" s="57"/>
      <c r="E180" s="58"/>
      <c r="F180" s="59"/>
      <c r="G180" s="7"/>
      <c r="H180" s="60"/>
      <c r="I180" s="29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</row>
    <row r="181" spans="1:38" s="38" customFormat="1" ht="18.75">
      <c r="A181" s="6"/>
      <c r="B181" s="6"/>
      <c r="C181" s="7"/>
      <c r="D181" s="57"/>
      <c r="E181" s="58"/>
      <c r="F181" s="59"/>
      <c r="G181" s="7"/>
      <c r="H181" s="60"/>
      <c r="I181" s="29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</row>
    <row r="182" spans="1:38" s="38" customFormat="1" ht="18.75">
      <c r="A182" s="6"/>
      <c r="B182" s="6"/>
      <c r="C182" s="7"/>
      <c r="D182" s="57"/>
      <c r="E182" s="58"/>
      <c r="F182" s="59"/>
      <c r="G182" s="7"/>
      <c r="H182" s="60"/>
      <c r="I182" s="29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</row>
    <row r="183" spans="1:38" s="38" customFormat="1" ht="18.75">
      <c r="A183" s="6"/>
      <c r="B183" s="6"/>
      <c r="C183" s="7"/>
      <c r="D183" s="57"/>
      <c r="E183" s="58"/>
      <c r="F183" s="59"/>
      <c r="G183" s="7"/>
      <c r="H183" s="60"/>
      <c r="I183" s="29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</row>
    <row r="184" spans="1:38" s="38" customFormat="1" ht="18.75">
      <c r="A184" s="6"/>
      <c r="B184" s="6"/>
      <c r="C184" s="7"/>
      <c r="D184" s="57"/>
      <c r="E184" s="58"/>
      <c r="F184" s="59"/>
      <c r="G184" s="7"/>
      <c r="H184" s="60"/>
      <c r="I184" s="29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</row>
    <row r="185" spans="1:38" s="38" customFormat="1" ht="18.75">
      <c r="A185" s="6"/>
      <c r="B185" s="6"/>
      <c r="C185" s="7"/>
      <c r="D185" s="57"/>
      <c r="E185" s="58"/>
      <c r="F185" s="59"/>
      <c r="G185" s="7"/>
      <c r="H185" s="60"/>
      <c r="I185" s="29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</row>
    <row r="186" spans="1:38" s="38" customFormat="1" ht="18.75">
      <c r="A186" s="6"/>
      <c r="B186" s="6"/>
      <c r="C186" s="7"/>
      <c r="D186" s="57"/>
      <c r="E186" s="58"/>
      <c r="F186" s="59"/>
      <c r="G186" s="7"/>
      <c r="H186" s="60"/>
      <c r="I186" s="29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</row>
    <row r="187" spans="1:38" s="38" customFormat="1" ht="18.75">
      <c r="A187" s="6"/>
      <c r="B187" s="6"/>
      <c r="C187" s="7"/>
      <c r="D187" s="57"/>
      <c r="E187" s="58"/>
      <c r="F187" s="59"/>
      <c r="G187" s="7"/>
      <c r="H187" s="60"/>
      <c r="I187" s="29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</row>
    <row r="188" spans="1:38" s="38" customFormat="1" ht="18.75">
      <c r="A188" s="6"/>
      <c r="B188" s="6"/>
      <c r="C188" s="7"/>
      <c r="D188" s="57"/>
      <c r="E188" s="58"/>
      <c r="F188" s="59"/>
      <c r="G188" s="7"/>
      <c r="H188" s="60"/>
      <c r="I188" s="29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</row>
    <row r="189" spans="1:38" s="38" customFormat="1" ht="18.75">
      <c r="A189" s="6"/>
      <c r="B189" s="6"/>
      <c r="C189" s="7"/>
      <c r="D189" s="57"/>
      <c r="E189" s="58"/>
      <c r="F189" s="59"/>
      <c r="G189" s="7"/>
      <c r="H189" s="60"/>
      <c r="I189" s="29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</row>
    <row r="190" spans="1:38" s="38" customFormat="1" ht="18.75">
      <c r="A190" s="6"/>
      <c r="B190" s="6"/>
      <c r="C190" s="7"/>
      <c r="D190" s="57"/>
      <c r="E190" s="58"/>
      <c r="F190" s="59"/>
      <c r="G190" s="7"/>
      <c r="H190" s="60"/>
      <c r="I190" s="29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</row>
    <row r="191" spans="1:38" s="38" customFormat="1" ht="18.75">
      <c r="A191" s="6"/>
      <c r="B191" s="6"/>
      <c r="C191" s="7"/>
      <c r="D191" s="57"/>
      <c r="E191" s="58"/>
      <c r="F191" s="59"/>
      <c r="G191" s="7"/>
      <c r="H191" s="60"/>
      <c r="I191" s="29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</row>
    <row r="192" spans="1:38" s="38" customFormat="1" ht="18.75">
      <c r="A192" s="6"/>
      <c r="B192" s="6"/>
      <c r="C192" s="7"/>
      <c r="D192" s="57"/>
      <c r="E192" s="58"/>
      <c r="F192" s="59"/>
      <c r="G192" s="7"/>
      <c r="H192" s="60"/>
      <c r="I192" s="29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</row>
    <row r="193" spans="1:38" s="38" customFormat="1" ht="18.75">
      <c r="A193" s="6"/>
      <c r="B193" s="6"/>
      <c r="C193" s="7"/>
      <c r="D193" s="57"/>
      <c r="E193" s="58"/>
      <c r="F193" s="59"/>
      <c r="G193" s="7"/>
      <c r="H193" s="60"/>
      <c r="I193" s="29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</row>
    <row r="194" spans="1:38" s="38" customFormat="1" ht="18.75">
      <c r="A194" s="6"/>
      <c r="B194" s="6"/>
      <c r="C194" s="7"/>
      <c r="D194" s="57"/>
      <c r="E194" s="58"/>
      <c r="F194" s="59"/>
      <c r="G194" s="7"/>
      <c r="H194" s="60"/>
      <c r="I194" s="29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</row>
    <row r="195" spans="1:38" s="38" customFormat="1" ht="18.75">
      <c r="A195" s="6"/>
      <c r="B195" s="6"/>
      <c r="C195" s="7"/>
      <c r="D195" s="57"/>
      <c r="E195" s="58"/>
      <c r="F195" s="59"/>
      <c r="G195" s="7"/>
      <c r="H195" s="60"/>
      <c r="I195" s="29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</row>
    <row r="196" spans="1:38" s="38" customFormat="1" ht="18.75">
      <c r="A196" s="6"/>
      <c r="B196" s="6"/>
      <c r="C196" s="7"/>
      <c r="D196" s="57"/>
      <c r="E196" s="58"/>
      <c r="F196" s="59"/>
      <c r="G196" s="7"/>
      <c r="H196" s="60"/>
      <c r="I196" s="29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</row>
    <row r="197" spans="1:38" s="38" customFormat="1" ht="18.75">
      <c r="A197" s="6"/>
      <c r="B197" s="6"/>
      <c r="C197" s="7"/>
      <c r="D197" s="57"/>
      <c r="E197" s="58"/>
      <c r="F197" s="59"/>
      <c r="G197" s="7"/>
      <c r="H197" s="60"/>
      <c r="I197" s="29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</row>
    <row r="198" spans="1:38" s="38" customFormat="1" ht="18.75">
      <c r="A198" s="6"/>
      <c r="B198" s="6"/>
      <c r="C198" s="7"/>
      <c r="D198" s="57"/>
      <c r="E198" s="58"/>
      <c r="F198" s="59"/>
      <c r="G198" s="7"/>
      <c r="H198" s="60"/>
      <c r="I198" s="29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</row>
    <row r="199" spans="1:38" s="38" customFormat="1" ht="18.75">
      <c r="A199" s="6"/>
      <c r="B199" s="6"/>
      <c r="C199" s="7"/>
      <c r="D199" s="57"/>
      <c r="E199" s="58"/>
      <c r="F199" s="59"/>
      <c r="G199" s="7"/>
      <c r="H199" s="60"/>
      <c r="I199" s="29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</row>
    <row r="200" spans="1:38" s="38" customFormat="1" ht="18.75">
      <c r="A200" s="6"/>
      <c r="B200" s="6"/>
      <c r="C200" s="7"/>
      <c r="D200" s="57"/>
      <c r="E200" s="58"/>
      <c r="F200" s="59"/>
      <c r="G200" s="7"/>
      <c r="H200" s="60"/>
      <c r="I200" s="29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</row>
    <row r="201" spans="1:38" s="38" customFormat="1" ht="18.75">
      <c r="A201" s="6"/>
      <c r="B201" s="6"/>
      <c r="C201" s="7"/>
      <c r="D201" s="57"/>
      <c r="E201" s="58"/>
      <c r="F201" s="59"/>
      <c r="G201" s="7"/>
      <c r="H201" s="60"/>
      <c r="I201" s="29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</row>
    <row r="202" spans="1:38" s="38" customFormat="1" ht="18.75">
      <c r="A202" s="6"/>
      <c r="B202" s="6"/>
      <c r="C202" s="7"/>
      <c r="D202" s="57"/>
      <c r="E202" s="58"/>
      <c r="F202" s="59"/>
      <c r="G202" s="7"/>
      <c r="H202" s="60"/>
      <c r="I202" s="29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</row>
    <row r="203" spans="1:38" s="38" customFormat="1" ht="18.75">
      <c r="A203" s="6"/>
      <c r="B203" s="6"/>
      <c r="C203" s="7"/>
      <c r="D203" s="57"/>
      <c r="E203" s="58"/>
      <c r="F203" s="59"/>
      <c r="G203" s="7"/>
      <c r="H203" s="60"/>
      <c r="I203" s="29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</row>
    <row r="204" spans="1:38" s="38" customFormat="1" ht="18.75">
      <c r="A204" s="6"/>
      <c r="B204" s="6"/>
      <c r="C204" s="7"/>
      <c r="D204" s="57"/>
      <c r="E204" s="58"/>
      <c r="F204" s="59"/>
      <c r="G204" s="7"/>
      <c r="H204" s="60"/>
      <c r="I204" s="29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</row>
    <row r="205" spans="1:38" s="38" customFormat="1" ht="18.75">
      <c r="A205" s="6"/>
      <c r="B205" s="6"/>
      <c r="C205" s="7"/>
      <c r="D205" s="57"/>
      <c r="E205" s="58"/>
      <c r="F205" s="59"/>
      <c r="G205" s="7"/>
      <c r="H205" s="60"/>
      <c r="I205" s="29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</row>
    <row r="206" spans="1:38" s="38" customFormat="1" ht="18.75">
      <c r="A206" s="6"/>
      <c r="B206" s="6"/>
      <c r="C206" s="7"/>
      <c r="D206" s="57"/>
      <c r="E206" s="58"/>
      <c r="F206" s="59"/>
      <c r="G206" s="7"/>
      <c r="H206" s="60"/>
      <c r="I206" s="29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</row>
    <row r="207" spans="1:38" s="38" customFormat="1" ht="18.75">
      <c r="A207" s="6"/>
      <c r="B207" s="6"/>
      <c r="C207" s="7"/>
      <c r="D207" s="57"/>
      <c r="E207" s="58"/>
      <c r="F207" s="59"/>
      <c r="G207" s="7"/>
      <c r="H207" s="60"/>
      <c r="I207" s="29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</row>
    <row r="208" spans="1:38" s="38" customFormat="1" ht="18.75">
      <c r="A208" s="6"/>
      <c r="B208" s="6"/>
      <c r="C208" s="7"/>
      <c r="D208" s="57"/>
      <c r="E208" s="58"/>
      <c r="F208" s="59"/>
      <c r="G208" s="7"/>
      <c r="H208" s="60"/>
      <c r="I208" s="29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</row>
    <row r="209" spans="1:38" s="38" customFormat="1" ht="18.75">
      <c r="A209" s="6"/>
      <c r="B209" s="6"/>
      <c r="C209" s="7"/>
      <c r="D209" s="57"/>
      <c r="E209" s="58"/>
      <c r="F209" s="59"/>
      <c r="G209" s="7"/>
      <c r="H209" s="60"/>
      <c r="I209" s="29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</row>
    <row r="210" spans="1:38" s="38" customFormat="1" ht="18.75">
      <c r="A210" s="6"/>
      <c r="B210" s="6"/>
      <c r="C210" s="7"/>
      <c r="D210" s="57"/>
      <c r="E210" s="58"/>
      <c r="F210" s="59"/>
      <c r="G210" s="7"/>
      <c r="H210" s="60"/>
      <c r="I210" s="29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</row>
    <row r="211" spans="1:38" s="38" customFormat="1" ht="18.75">
      <c r="A211" s="6"/>
      <c r="B211" s="6"/>
      <c r="C211" s="7"/>
      <c r="D211" s="57"/>
      <c r="E211" s="58"/>
      <c r="F211" s="59"/>
      <c r="G211" s="7"/>
      <c r="H211" s="60"/>
      <c r="I211" s="29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</row>
  </sheetData>
  <sheetProtection/>
  <mergeCells count="9">
    <mergeCell ref="A7:I7"/>
    <mergeCell ref="A168:F168"/>
    <mergeCell ref="A1:I1"/>
    <mergeCell ref="A2:I2"/>
    <mergeCell ref="A3:I3"/>
    <mergeCell ref="A4:I4"/>
    <mergeCell ref="A5:I5"/>
    <mergeCell ref="A8:I8"/>
    <mergeCell ref="A6:I6"/>
  </mergeCells>
  <printOptions horizontalCentered="1"/>
  <pageMargins left="0.11811023622047245" right="0.11811023622047245" top="0.7480314960629921" bottom="0.7480314960629921" header="0.31496062992125984" footer="0.31496062992125984"/>
  <pageSetup blackAndWhite="1" horizontalDpi="600" verticalDpi="600" orientation="portrait" paperSize="9" scale="57" r:id="rId1"/>
  <rowBreaks count="1" manualBreakCount="1">
    <brk id="72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7">
      <selection activeCell="A3" sqref="A3:D3"/>
    </sheetView>
  </sheetViews>
  <sheetFormatPr defaultColWidth="9.140625" defaultRowHeight="15"/>
  <cols>
    <col min="1" max="1" width="9.140625" style="110" customWidth="1"/>
    <col min="2" max="2" width="69.7109375" style="110" customWidth="1"/>
    <col min="3" max="3" width="14.00390625" style="110" customWidth="1"/>
    <col min="4" max="4" width="12.8515625" style="115" customWidth="1"/>
    <col min="5" max="16384" width="9.140625" style="110" customWidth="1"/>
  </cols>
  <sheetData>
    <row r="1" spans="1:8" s="64" customFormat="1" ht="15.75" customHeight="1">
      <c r="A1" s="1372" t="s">
        <v>59</v>
      </c>
      <c r="B1" s="1372"/>
      <c r="C1" s="1372"/>
      <c r="D1" s="1372"/>
      <c r="E1" s="76"/>
      <c r="F1" s="76"/>
      <c r="G1" s="76"/>
      <c r="H1" s="76"/>
    </row>
    <row r="2" spans="1:8" s="64" customFormat="1" ht="15.75" customHeight="1">
      <c r="A2" s="1372" t="s">
        <v>417</v>
      </c>
      <c r="B2" s="1372"/>
      <c r="C2" s="1372"/>
      <c r="D2" s="1372"/>
      <c r="E2" s="76"/>
      <c r="F2" s="76"/>
      <c r="G2" s="76"/>
      <c r="H2" s="76"/>
    </row>
    <row r="3" spans="1:8" s="64" customFormat="1" ht="15.75" customHeight="1">
      <c r="A3" s="1372" t="s">
        <v>428</v>
      </c>
      <c r="B3" s="1372"/>
      <c r="C3" s="1372"/>
      <c r="D3" s="1372"/>
      <c r="E3" s="76"/>
      <c r="F3" s="76"/>
      <c r="G3" s="76"/>
      <c r="H3" s="76"/>
    </row>
    <row r="4" spans="1:8" s="65" customFormat="1" ht="16.5" customHeight="1">
      <c r="A4" s="1368" t="s">
        <v>418</v>
      </c>
      <c r="B4" s="1368"/>
      <c r="C4" s="1368"/>
      <c r="D4" s="1368"/>
      <c r="E4" s="77"/>
      <c r="F4" s="77"/>
      <c r="G4" s="77"/>
      <c r="H4" s="77"/>
    </row>
    <row r="5" spans="1:8" s="65" customFormat="1" ht="16.5" customHeight="1">
      <c r="A5" s="1368" t="s">
        <v>361</v>
      </c>
      <c r="B5" s="1368"/>
      <c r="C5" s="1368"/>
      <c r="D5" s="1368"/>
      <c r="E5" s="77"/>
      <c r="F5" s="77"/>
      <c r="G5" s="77"/>
      <c r="H5" s="77"/>
    </row>
    <row r="6" spans="2:4" ht="15">
      <c r="B6" s="111"/>
      <c r="C6" s="111"/>
      <c r="D6" s="112"/>
    </row>
    <row r="8" spans="1:4" ht="21" customHeight="1">
      <c r="A8" s="1431" t="s">
        <v>411</v>
      </c>
      <c r="B8" s="1431"/>
      <c r="C8" s="1431"/>
      <c r="D8" s="1431"/>
    </row>
    <row r="9" spans="1:4" ht="18" customHeight="1">
      <c r="A9" s="1430" t="s">
        <v>412</v>
      </c>
      <c r="B9" s="1430"/>
      <c r="C9" s="1430"/>
      <c r="D9" s="1430"/>
    </row>
    <row r="10" spans="1:3" ht="18.75">
      <c r="A10" s="113"/>
      <c r="B10" s="114"/>
      <c r="C10" s="114"/>
    </row>
    <row r="11" spans="1:3" ht="15.75">
      <c r="A11" s="113"/>
      <c r="B11" s="116"/>
      <c r="C11" s="116"/>
    </row>
    <row r="12" spans="2:3" ht="18.75">
      <c r="B12" s="117" t="s">
        <v>47</v>
      </c>
      <c r="C12" s="117"/>
    </row>
    <row r="13" spans="1:4" ht="15.75">
      <c r="A13" s="118"/>
      <c r="D13" s="119" t="s">
        <v>259</v>
      </c>
    </row>
    <row r="14" spans="1:4" ht="63" customHeight="1">
      <c r="A14" s="120" t="s">
        <v>48</v>
      </c>
      <c r="B14" s="120" t="s">
        <v>49</v>
      </c>
      <c r="C14" s="125" t="s">
        <v>57</v>
      </c>
      <c r="D14" s="125" t="s">
        <v>58</v>
      </c>
    </row>
    <row r="15" spans="1:4" ht="15.75">
      <c r="A15" s="120">
        <v>1</v>
      </c>
      <c r="B15" s="121" t="s">
        <v>50</v>
      </c>
      <c r="C15" s="121"/>
      <c r="D15" s="124" t="s">
        <v>51</v>
      </c>
    </row>
    <row r="16" spans="1:4" ht="31.5">
      <c r="A16" s="120">
        <v>2</v>
      </c>
      <c r="B16" s="121" t="s">
        <v>52</v>
      </c>
      <c r="C16" s="121"/>
      <c r="D16" s="124"/>
    </row>
    <row r="17" spans="1:4" ht="15.75">
      <c r="A17" s="120">
        <v>3</v>
      </c>
      <c r="B17" s="121" t="s">
        <v>53</v>
      </c>
      <c r="C17" s="121"/>
      <c r="D17" s="124"/>
    </row>
    <row r="18" spans="1:4" ht="15.75">
      <c r="A18" s="120"/>
      <c r="B18" s="121" t="s">
        <v>54</v>
      </c>
      <c r="C18" s="122">
        <f>+C16+C17</f>
        <v>0</v>
      </c>
      <c r="D18" s="122">
        <f>+D16+D17</f>
        <v>0</v>
      </c>
    </row>
    <row r="19" ht="15.75">
      <c r="A19" s="118"/>
    </row>
    <row r="20" ht="15.75">
      <c r="A20" s="118"/>
    </row>
    <row r="21" spans="1:3" ht="18.75">
      <c r="A21" s="118"/>
      <c r="B21" s="117" t="s">
        <v>55</v>
      </c>
      <c r="C21" s="117"/>
    </row>
    <row r="22" ht="18.75">
      <c r="A22" s="117"/>
    </row>
    <row r="23" ht="15.75">
      <c r="A23" s="118"/>
    </row>
    <row r="24" spans="1:4" ht="63" customHeight="1">
      <c r="A24" s="120" t="s">
        <v>48</v>
      </c>
      <c r="B24" s="120" t="s">
        <v>49</v>
      </c>
      <c r="C24" s="125" t="s">
        <v>57</v>
      </c>
      <c r="D24" s="125" t="s">
        <v>58</v>
      </c>
    </row>
    <row r="25" spans="1:4" ht="15.75">
      <c r="A25" s="120">
        <v>1</v>
      </c>
      <c r="B25" s="121" t="s">
        <v>50</v>
      </c>
      <c r="C25" s="121"/>
      <c r="D25" s="124"/>
    </row>
    <row r="26" spans="1:4" ht="31.5">
      <c r="A26" s="120">
        <v>2</v>
      </c>
      <c r="B26" s="121" t="s">
        <v>52</v>
      </c>
      <c r="C26" s="121"/>
      <c r="D26" s="124"/>
    </row>
    <row r="27" spans="1:4" ht="15.75">
      <c r="A27" s="120">
        <v>3</v>
      </c>
      <c r="B27" s="121" t="s">
        <v>53</v>
      </c>
      <c r="C27" s="121"/>
      <c r="D27" s="124"/>
    </row>
    <row r="28" spans="1:4" ht="15.75">
      <c r="A28" s="120"/>
      <c r="B28" s="121" t="s">
        <v>54</v>
      </c>
      <c r="C28" s="122">
        <f>+C26</f>
        <v>0</v>
      </c>
      <c r="D28" s="122">
        <f>+D26</f>
        <v>0</v>
      </c>
    </row>
    <row r="29" ht="15.75">
      <c r="A29" s="123"/>
    </row>
  </sheetData>
  <sheetProtection/>
  <mergeCells count="7">
    <mergeCell ref="A1:D1"/>
    <mergeCell ref="A9:D9"/>
    <mergeCell ref="A8:D8"/>
    <mergeCell ref="A2:D2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4.140625" style="110" customWidth="1"/>
    <col min="2" max="2" width="16.00390625" style="110" customWidth="1"/>
    <col min="3" max="3" width="16.7109375" style="110" customWidth="1"/>
    <col min="4" max="4" width="16.140625" style="110" customWidth="1"/>
    <col min="5" max="5" width="15.57421875" style="110" customWidth="1"/>
    <col min="6" max="6" width="14.28125" style="110" customWidth="1"/>
    <col min="7" max="7" width="17.421875" style="110" customWidth="1"/>
    <col min="8" max="16384" width="9.140625" style="110" customWidth="1"/>
  </cols>
  <sheetData>
    <row r="1" spans="1:8" s="64" customFormat="1" ht="15.75" customHeight="1">
      <c r="A1" s="1372" t="s">
        <v>364</v>
      </c>
      <c r="B1" s="1372"/>
      <c r="C1" s="1372"/>
      <c r="D1" s="1372"/>
      <c r="E1" s="1372"/>
      <c r="F1" s="1372"/>
      <c r="G1" s="1372"/>
      <c r="H1" s="76"/>
    </row>
    <row r="2" spans="1:8" s="64" customFormat="1" ht="15.75" customHeight="1">
      <c r="A2" s="1372" t="s">
        <v>417</v>
      </c>
      <c r="B2" s="1372"/>
      <c r="C2" s="1372"/>
      <c r="D2" s="1372"/>
      <c r="E2" s="1372"/>
      <c r="F2" s="1372"/>
      <c r="G2" s="1372"/>
      <c r="H2" s="76"/>
    </row>
    <row r="3" spans="1:8" s="64" customFormat="1" ht="15.75" customHeight="1">
      <c r="A3" s="1372" t="s">
        <v>426</v>
      </c>
      <c r="B3" s="1372"/>
      <c r="C3" s="1372"/>
      <c r="D3" s="1372"/>
      <c r="E3" s="1372"/>
      <c r="F3" s="1372"/>
      <c r="G3" s="1372"/>
      <c r="H3" s="76"/>
    </row>
    <row r="4" spans="1:8" s="65" customFormat="1" ht="16.5" customHeight="1">
      <c r="A4" s="1368" t="s">
        <v>418</v>
      </c>
      <c r="B4" s="1368"/>
      <c r="C4" s="1368"/>
      <c r="D4" s="1368"/>
      <c r="E4" s="1368"/>
      <c r="F4" s="1368"/>
      <c r="G4" s="1368"/>
      <c r="H4" s="77"/>
    </row>
    <row r="5" spans="1:8" s="65" customFormat="1" ht="16.5" customHeight="1">
      <c r="A5" s="1368" t="s">
        <v>361</v>
      </c>
      <c r="B5" s="1368"/>
      <c r="C5" s="1368"/>
      <c r="D5" s="1368"/>
      <c r="E5" s="1368"/>
      <c r="F5" s="1368"/>
      <c r="G5" s="1368"/>
      <c r="H5" s="77"/>
    </row>
    <row r="8" spans="1:7" ht="18.75">
      <c r="A8" s="1430" t="s">
        <v>60</v>
      </c>
      <c r="B8" s="1430"/>
      <c r="C8" s="1430"/>
      <c r="D8" s="1430"/>
      <c r="E8" s="1430"/>
      <c r="F8" s="1430"/>
      <c r="G8" s="1430"/>
    </row>
    <row r="9" spans="1:7" ht="18.75">
      <c r="A9" s="1431" t="s">
        <v>414</v>
      </c>
      <c r="B9" s="1431"/>
      <c r="C9" s="1431"/>
      <c r="D9" s="1431"/>
      <c r="E9" s="1431"/>
      <c r="F9" s="1431"/>
      <c r="G9" s="1431"/>
    </row>
    <row r="10" ht="15.75">
      <c r="A10" s="126"/>
    </row>
    <row r="11" spans="1:7" ht="33" customHeight="1">
      <c r="A11" s="1441" t="s">
        <v>415</v>
      </c>
      <c r="B11" s="1441"/>
      <c r="C11" s="1441"/>
      <c r="D11" s="1441"/>
      <c r="E11" s="1441"/>
      <c r="F11" s="1441"/>
      <c r="G11" s="1441"/>
    </row>
    <row r="12" ht="15.75">
      <c r="A12" s="123"/>
    </row>
    <row r="13" spans="1:7" ht="45">
      <c r="A13" s="127"/>
      <c r="B13" s="128" t="s">
        <v>61</v>
      </c>
      <c r="C13" s="128" t="s">
        <v>62</v>
      </c>
      <c r="D13" s="128" t="s">
        <v>63</v>
      </c>
      <c r="E13" s="128" t="s">
        <v>64</v>
      </c>
      <c r="F13" s="128" t="s">
        <v>65</v>
      </c>
      <c r="G13" s="128" t="s">
        <v>66</v>
      </c>
    </row>
    <row r="14" spans="1:7" ht="15">
      <c r="A14" s="128">
        <v>1</v>
      </c>
      <c r="B14" s="128">
        <v>2</v>
      </c>
      <c r="C14" s="128">
        <v>3</v>
      </c>
      <c r="D14" s="128">
        <v>4</v>
      </c>
      <c r="E14" s="128">
        <v>5</v>
      </c>
      <c r="F14" s="128">
        <v>6</v>
      </c>
      <c r="G14" s="128">
        <v>7</v>
      </c>
    </row>
    <row r="15" spans="1:7" ht="15">
      <c r="A15" s="128"/>
      <c r="B15" s="128" t="s">
        <v>51</v>
      </c>
      <c r="C15" s="128" t="s">
        <v>51</v>
      </c>
      <c r="D15" s="128">
        <v>0</v>
      </c>
      <c r="E15" s="128" t="s">
        <v>51</v>
      </c>
      <c r="F15" s="128" t="s">
        <v>51</v>
      </c>
      <c r="G15" s="128" t="s">
        <v>51</v>
      </c>
    </row>
    <row r="16" ht="15.75">
      <c r="A16" s="123"/>
    </row>
    <row r="17" spans="1:7" ht="15.75">
      <c r="A17" s="1436" t="s">
        <v>67</v>
      </c>
      <c r="B17" s="1436"/>
      <c r="C17" s="1436"/>
      <c r="D17" s="1436"/>
      <c r="E17" s="1436"/>
      <c r="F17" s="1436"/>
      <c r="G17" s="1436"/>
    </row>
    <row r="18" spans="1:7" ht="15.75">
      <c r="A18" s="1437" t="s">
        <v>413</v>
      </c>
      <c r="B18" s="1437"/>
      <c r="C18" s="1437"/>
      <c r="D18" s="1437"/>
      <c r="E18" s="1437"/>
      <c r="F18" s="1437"/>
      <c r="G18" s="1437"/>
    </row>
    <row r="19" ht="15.75">
      <c r="A19" s="129" t="s">
        <v>68</v>
      </c>
    </row>
    <row r="20" spans="1:7" ht="39.75" customHeight="1">
      <c r="A20" s="1432" t="s">
        <v>416</v>
      </c>
      <c r="B20" s="1432"/>
      <c r="C20" s="1432"/>
      <c r="D20" s="1438" t="s">
        <v>70</v>
      </c>
      <c r="E20" s="1439"/>
      <c r="F20" s="1439"/>
      <c r="G20" s="1440"/>
    </row>
    <row r="21" spans="1:7" ht="29.25" customHeight="1">
      <c r="A21" s="1432" t="s">
        <v>69</v>
      </c>
      <c r="B21" s="1432"/>
      <c r="C21" s="1432"/>
      <c r="D21" s="1433">
        <v>0</v>
      </c>
      <c r="E21" s="1434"/>
      <c r="F21" s="1434"/>
      <c r="G21" s="1435"/>
    </row>
    <row r="22" spans="1:4" ht="15.75">
      <c r="A22" s="129"/>
      <c r="D22" s="130"/>
    </row>
  </sheetData>
  <sheetProtection/>
  <mergeCells count="14">
    <mergeCell ref="A21:C21"/>
    <mergeCell ref="D21:G21"/>
    <mergeCell ref="A9:G9"/>
    <mergeCell ref="A17:G17"/>
    <mergeCell ref="A18:G18"/>
    <mergeCell ref="A20:C20"/>
    <mergeCell ref="D20:G20"/>
    <mergeCell ref="A11:G11"/>
    <mergeCell ref="A1:G1"/>
    <mergeCell ref="A2:G2"/>
    <mergeCell ref="A3:G3"/>
    <mergeCell ref="A4:G4"/>
    <mergeCell ref="A8:G8"/>
    <mergeCell ref="A5:G5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84"/>
  <sheetViews>
    <sheetView view="pageBreakPreview" zoomScale="60" zoomScaleNormal="90" workbookViewId="0" topLeftCell="A2">
      <selection activeCell="Q13" sqref="Q13"/>
    </sheetView>
  </sheetViews>
  <sheetFormatPr defaultColWidth="9.140625" defaultRowHeight="15"/>
  <cols>
    <col min="1" max="1" width="63.140625" style="0" customWidth="1"/>
    <col min="2" max="2" width="5.421875" style="0" customWidth="1"/>
    <col min="3" max="3" width="4.57421875" style="0" customWidth="1"/>
    <col min="4" max="4" width="13.57421875" style="0" customWidth="1"/>
    <col min="5" max="5" width="28.140625" style="0" customWidth="1"/>
    <col min="6" max="6" width="16.7109375" style="0" customWidth="1"/>
    <col min="7" max="7" width="0.2890625" style="0" hidden="1" customWidth="1"/>
    <col min="8" max="8" width="6.140625" style="0" hidden="1" customWidth="1"/>
    <col min="9" max="9" width="9.140625" style="0" hidden="1" customWidth="1"/>
    <col min="10" max="10" width="3.140625" style="0" hidden="1" customWidth="1"/>
  </cols>
  <sheetData>
    <row r="1" spans="2:7" ht="15">
      <c r="B1" s="1442" t="s">
        <v>780</v>
      </c>
      <c r="C1" s="1442"/>
      <c r="D1" s="1442"/>
      <c r="E1" s="1442"/>
      <c r="F1" s="1442"/>
      <c r="G1" s="877"/>
    </row>
    <row r="2" spans="1:9" ht="18" customHeight="1">
      <c r="A2" s="1372" t="s">
        <v>772</v>
      </c>
      <c r="B2" s="1372"/>
      <c r="C2" s="1372"/>
      <c r="D2" s="1372"/>
      <c r="E2" s="1372"/>
      <c r="F2" s="1372"/>
      <c r="G2" s="1372"/>
      <c r="H2" s="1329"/>
      <c r="I2" s="1329"/>
    </row>
    <row r="3" spans="1:9" ht="15" customHeight="1" hidden="1">
      <c r="A3" s="1372" t="s">
        <v>437</v>
      </c>
      <c r="B3" s="1372"/>
      <c r="C3" s="1372"/>
      <c r="D3" s="1372"/>
      <c r="E3" s="1372"/>
      <c r="F3" s="1372"/>
      <c r="G3" s="1372"/>
      <c r="H3" s="1329"/>
      <c r="I3" s="1329"/>
    </row>
    <row r="4" spans="1:9" ht="15" customHeight="1">
      <c r="A4" s="1372" t="s">
        <v>991</v>
      </c>
      <c r="B4" s="1372"/>
      <c r="C4" s="1372"/>
      <c r="D4" s="1372"/>
      <c r="E4" s="1372"/>
      <c r="F4" s="1372"/>
      <c r="G4" s="1372"/>
      <c r="H4" s="1329"/>
      <c r="I4" s="1329"/>
    </row>
    <row r="5" spans="1:9" ht="15.75" customHeight="1">
      <c r="A5" s="1368" t="s">
        <v>799</v>
      </c>
      <c r="B5" s="1368"/>
      <c r="C5" s="1368"/>
      <c r="D5" s="1368"/>
      <c r="E5" s="1368"/>
      <c r="F5" s="1368"/>
      <c r="G5" s="1368"/>
      <c r="H5" s="1368"/>
      <c r="I5" s="1368"/>
    </row>
    <row r="6" spans="1:9" ht="14.25" customHeight="1">
      <c r="A6" s="1368" t="s">
        <v>903</v>
      </c>
      <c r="B6" s="1443"/>
      <c r="C6" s="1443"/>
      <c r="D6" s="1443"/>
      <c r="E6" s="1443"/>
      <c r="F6" s="1443"/>
      <c r="G6" s="1014"/>
      <c r="H6" s="1014"/>
      <c r="I6" s="1014"/>
    </row>
    <row r="7" spans="1:9" ht="29.25" customHeight="1">
      <c r="A7" s="1410" t="s">
        <v>1037</v>
      </c>
      <c r="B7" s="1410"/>
      <c r="C7" s="1410"/>
      <c r="D7" s="1410"/>
      <c r="E7" s="1410"/>
      <c r="F7" s="1410"/>
      <c r="G7" s="1462"/>
      <c r="H7" s="1376"/>
      <c r="I7" s="1376"/>
    </row>
    <row r="8" spans="1:9" ht="40.5" customHeight="1">
      <c r="A8" s="1460" t="s">
        <v>1078</v>
      </c>
      <c r="B8" s="1461"/>
      <c r="C8" s="1461"/>
      <c r="D8" s="1461"/>
      <c r="E8" s="1461"/>
      <c r="F8" s="1461"/>
      <c r="G8" s="1329"/>
      <c r="H8" s="1329"/>
      <c r="I8" s="1329"/>
    </row>
    <row r="9" spans="1:9" ht="54.75" customHeight="1">
      <c r="A9" s="1447" t="s">
        <v>877</v>
      </c>
      <c r="B9" s="1448"/>
      <c r="C9" s="1448"/>
      <c r="D9" s="1448"/>
      <c r="E9" s="1448"/>
      <c r="F9" s="1448"/>
      <c r="G9" s="1448"/>
      <c r="I9" s="825"/>
    </row>
    <row r="10" spans="1:6" ht="24.75" customHeight="1">
      <c r="A10" s="1447" t="s">
        <v>773</v>
      </c>
      <c r="B10" s="1447"/>
      <c r="C10" s="1447"/>
      <c r="D10" s="1447"/>
      <c r="E10" s="1447"/>
      <c r="F10" s="1447"/>
    </row>
    <row r="11" spans="1:6" ht="30" customHeight="1">
      <c r="A11" s="1447" t="s">
        <v>752</v>
      </c>
      <c r="B11" s="1447"/>
      <c r="C11" s="1447"/>
      <c r="D11" s="1447"/>
      <c r="E11" s="1447"/>
      <c r="F11" s="1447"/>
    </row>
    <row r="12" spans="1:6" ht="15.75">
      <c r="A12" s="1455" t="s">
        <v>951</v>
      </c>
      <c r="B12" s="1456"/>
      <c r="C12" s="876"/>
      <c r="D12" s="876"/>
      <c r="E12" s="876"/>
      <c r="F12" s="826"/>
    </row>
    <row r="13" spans="2:6" ht="15.75">
      <c r="B13" s="875"/>
      <c r="C13" s="875"/>
      <c r="D13" s="875"/>
      <c r="E13" s="875"/>
      <c r="F13" t="s">
        <v>459</v>
      </c>
    </row>
    <row r="14" spans="1:6" ht="22.5" customHeight="1">
      <c r="A14" s="878" t="s">
        <v>200</v>
      </c>
      <c r="B14" s="1457" t="s">
        <v>199</v>
      </c>
      <c r="C14" s="1458"/>
      <c r="D14" s="1459"/>
      <c r="E14" s="878" t="s">
        <v>146</v>
      </c>
      <c r="F14" s="879" t="s">
        <v>513</v>
      </c>
    </row>
    <row r="15" spans="1:6" ht="27" customHeight="1">
      <c r="A15" s="880" t="s">
        <v>514</v>
      </c>
      <c r="B15" s="881"/>
      <c r="C15" s="882"/>
      <c r="D15" s="883"/>
      <c r="E15" s="884"/>
      <c r="F15" s="1504">
        <f>SUM(F379+F365+F360+F346+F342+F254+F240+F194+F16+F183+F335+F178)</f>
        <v>11357633.620000001</v>
      </c>
    </row>
    <row r="16" spans="1:6" ht="78" customHeight="1">
      <c r="A16" s="885" t="s">
        <v>753</v>
      </c>
      <c r="B16" s="886" t="s">
        <v>201</v>
      </c>
      <c r="C16" s="887" t="s">
        <v>515</v>
      </c>
      <c r="D16" s="888" t="s">
        <v>516</v>
      </c>
      <c r="E16" s="889"/>
      <c r="F16" s="1312">
        <f>SUM(F17+F41+F38)</f>
        <v>2106547.05</v>
      </c>
    </row>
    <row r="17" spans="1:6" ht="80.25" customHeight="1">
      <c r="A17" s="890" t="s">
        <v>754</v>
      </c>
      <c r="B17" s="891" t="s">
        <v>203</v>
      </c>
      <c r="C17" s="892" t="s">
        <v>515</v>
      </c>
      <c r="D17" s="893" t="s">
        <v>516</v>
      </c>
      <c r="E17" s="894"/>
      <c r="F17" s="1316">
        <f>SUM(F18+F26)</f>
        <v>2093663.0499999998</v>
      </c>
    </row>
    <row r="18" spans="1:6" ht="39.75" customHeight="1">
      <c r="A18" s="895" t="s">
        <v>494</v>
      </c>
      <c r="B18" s="896" t="s">
        <v>203</v>
      </c>
      <c r="C18" s="897" t="s">
        <v>150</v>
      </c>
      <c r="D18" s="898" t="s">
        <v>516</v>
      </c>
      <c r="E18" s="899"/>
      <c r="F18" s="1316">
        <f>SUM(F25+F23+F21)</f>
        <v>1565083.17</v>
      </c>
    </row>
    <row r="19" spans="1:6" ht="57" customHeight="1" hidden="1">
      <c r="A19" s="1219" t="s">
        <v>931</v>
      </c>
      <c r="B19" s="900" t="s">
        <v>203</v>
      </c>
      <c r="C19" s="1220" t="s">
        <v>518</v>
      </c>
      <c r="D19" s="902" t="s">
        <v>959</v>
      </c>
      <c r="E19" s="903"/>
      <c r="F19" s="1331">
        <f>SUM(F20:F21)</f>
        <v>482719</v>
      </c>
    </row>
    <row r="20" spans="1:6" ht="30.75" customHeight="1" hidden="1">
      <c r="A20" s="137" t="s">
        <v>157</v>
      </c>
      <c r="B20" s="798" t="s">
        <v>203</v>
      </c>
      <c r="C20" s="799" t="s">
        <v>518</v>
      </c>
      <c r="D20" s="800" t="s">
        <v>959</v>
      </c>
      <c r="E20" s="801" t="s">
        <v>152</v>
      </c>
      <c r="F20" s="1289">
        <v>482719</v>
      </c>
    </row>
    <row r="21" spans="1:6" ht="31.5" customHeight="1" hidden="1">
      <c r="A21" s="699" t="s">
        <v>189</v>
      </c>
      <c r="B21" s="798" t="s">
        <v>203</v>
      </c>
      <c r="C21" s="799" t="s">
        <v>518</v>
      </c>
      <c r="D21" s="800" t="s">
        <v>959</v>
      </c>
      <c r="E21" s="801" t="s">
        <v>190</v>
      </c>
      <c r="F21" s="1317">
        <f>SUM('[1]прил5'!H395)</f>
        <v>0</v>
      </c>
    </row>
    <row r="22" spans="1:6" ht="54" customHeight="1">
      <c r="A22" s="728" t="s">
        <v>1061</v>
      </c>
      <c r="B22" s="802" t="s">
        <v>203</v>
      </c>
      <c r="C22" s="803" t="s">
        <v>150</v>
      </c>
      <c r="D22" s="800" t="s">
        <v>959</v>
      </c>
      <c r="E22" s="801"/>
      <c r="F22" s="1332">
        <f>SUM(F23)</f>
        <v>558556</v>
      </c>
    </row>
    <row r="23" spans="1:6" ht="71.25" customHeight="1">
      <c r="A23" s="137" t="s">
        <v>157</v>
      </c>
      <c r="B23" s="802" t="s">
        <v>203</v>
      </c>
      <c r="C23" s="803" t="s">
        <v>150</v>
      </c>
      <c r="D23" s="800" t="s">
        <v>959</v>
      </c>
      <c r="E23" s="801" t="s">
        <v>152</v>
      </c>
      <c r="F23" s="1317">
        <v>558556</v>
      </c>
    </row>
    <row r="24" spans="1:6" ht="75.75" customHeight="1">
      <c r="A24" s="690" t="s">
        <v>1034</v>
      </c>
      <c r="B24" s="904" t="s">
        <v>203</v>
      </c>
      <c r="C24" s="905" t="s">
        <v>150</v>
      </c>
      <c r="D24" s="902" t="s">
        <v>960</v>
      </c>
      <c r="E24" s="906"/>
      <c r="F24" s="1332">
        <f>SUM(F25)</f>
        <v>1006527.17</v>
      </c>
    </row>
    <row r="25" spans="1:6" ht="72.75" customHeight="1">
      <c r="A25" s="699" t="s">
        <v>157</v>
      </c>
      <c r="B25" s="802" t="s">
        <v>203</v>
      </c>
      <c r="C25" s="803" t="s">
        <v>150</v>
      </c>
      <c r="D25" s="800" t="s">
        <v>960</v>
      </c>
      <c r="E25" s="801" t="s">
        <v>152</v>
      </c>
      <c r="F25" s="1317">
        <v>1006527.17</v>
      </c>
    </row>
    <row r="26" spans="1:6" ht="33" customHeight="1">
      <c r="A26" s="728" t="s">
        <v>205</v>
      </c>
      <c r="B26" s="802" t="s">
        <v>203</v>
      </c>
      <c r="C26" s="803" t="s">
        <v>150</v>
      </c>
      <c r="D26" s="800" t="s">
        <v>520</v>
      </c>
      <c r="E26" s="801"/>
      <c r="F26" s="1317">
        <f>SUM(F27+F28)</f>
        <v>528579.88</v>
      </c>
    </row>
    <row r="27" spans="1:6" ht="44.25" customHeight="1">
      <c r="A27" s="135" t="s">
        <v>804</v>
      </c>
      <c r="B27" s="802" t="s">
        <v>203</v>
      </c>
      <c r="C27" s="803" t="s">
        <v>150</v>
      </c>
      <c r="D27" s="800" t="s">
        <v>520</v>
      </c>
      <c r="E27" s="801" t="s">
        <v>159</v>
      </c>
      <c r="F27" s="1317">
        <v>516579.88</v>
      </c>
    </row>
    <row r="28" spans="1:6" ht="30.75" customHeight="1">
      <c r="A28" s="699" t="s">
        <v>160</v>
      </c>
      <c r="B28" s="802" t="s">
        <v>203</v>
      </c>
      <c r="C28" s="803" t="s">
        <v>150</v>
      </c>
      <c r="D28" s="800" t="s">
        <v>520</v>
      </c>
      <c r="E28" s="801" t="s">
        <v>161</v>
      </c>
      <c r="F28" s="1317">
        <v>12000</v>
      </c>
    </row>
    <row r="29" spans="1:6" ht="66.75" customHeight="1">
      <c r="A29" s="907" t="s">
        <v>521</v>
      </c>
      <c r="B29" s="908" t="s">
        <v>522</v>
      </c>
      <c r="C29" s="909" t="s">
        <v>515</v>
      </c>
      <c r="D29" s="910" t="s">
        <v>516</v>
      </c>
      <c r="E29" s="911"/>
      <c r="F29" s="1333">
        <f>SUM(F31+F34+F38)</f>
        <v>12884</v>
      </c>
    </row>
    <row r="30" spans="1:6" ht="54.75" customHeight="1" hidden="1">
      <c r="A30" s="912" t="s">
        <v>523</v>
      </c>
      <c r="B30" s="913" t="s">
        <v>524</v>
      </c>
      <c r="C30" s="914" t="s">
        <v>150</v>
      </c>
      <c r="D30" s="915" t="s">
        <v>516</v>
      </c>
      <c r="E30" s="916"/>
      <c r="F30" s="1313"/>
    </row>
    <row r="31" spans="1:6" ht="46.5" customHeight="1" hidden="1">
      <c r="A31" s="690" t="s">
        <v>517</v>
      </c>
      <c r="B31" s="900" t="s">
        <v>524</v>
      </c>
      <c r="C31" s="901" t="s">
        <v>518</v>
      </c>
      <c r="D31" s="902" t="s">
        <v>519</v>
      </c>
      <c r="E31" s="903"/>
      <c r="F31" s="1331">
        <f>SUM(F32:F33)</f>
        <v>0</v>
      </c>
    </row>
    <row r="32" spans="1:6" ht="51.75" customHeight="1" hidden="1">
      <c r="A32" s="699" t="s">
        <v>158</v>
      </c>
      <c r="B32" s="798" t="s">
        <v>524</v>
      </c>
      <c r="C32" s="799" t="s">
        <v>518</v>
      </c>
      <c r="D32" s="800" t="s">
        <v>519</v>
      </c>
      <c r="E32" s="801" t="s">
        <v>159</v>
      </c>
      <c r="F32" s="1317">
        <f>SUM('[1]прил5'!H399)</f>
        <v>0</v>
      </c>
    </row>
    <row r="33" spans="1:6" ht="51" customHeight="1" hidden="1">
      <c r="A33" s="699" t="s">
        <v>189</v>
      </c>
      <c r="B33" s="798" t="s">
        <v>524</v>
      </c>
      <c r="C33" s="799" t="s">
        <v>518</v>
      </c>
      <c r="D33" s="800" t="s">
        <v>519</v>
      </c>
      <c r="E33" s="801" t="s">
        <v>190</v>
      </c>
      <c r="F33" s="1317">
        <f>SUM('[1]прил5'!H400)</f>
        <v>0</v>
      </c>
    </row>
    <row r="34" spans="1:6" ht="35.25" customHeight="1" hidden="1">
      <c r="A34" s="690" t="s">
        <v>205</v>
      </c>
      <c r="B34" s="904" t="s">
        <v>524</v>
      </c>
      <c r="C34" s="905" t="s">
        <v>150</v>
      </c>
      <c r="D34" s="902" t="s">
        <v>520</v>
      </c>
      <c r="E34" s="903"/>
      <c r="F34" s="1331"/>
    </row>
    <row r="35" spans="1:6" ht="78" customHeight="1" hidden="1">
      <c r="A35" s="699" t="s">
        <v>157</v>
      </c>
      <c r="B35" s="802" t="s">
        <v>524</v>
      </c>
      <c r="C35" s="803" t="s">
        <v>150</v>
      </c>
      <c r="D35" s="800" t="s">
        <v>520</v>
      </c>
      <c r="E35" s="801" t="s">
        <v>152</v>
      </c>
      <c r="F35" s="1317">
        <f>SUM('[1]прил5'!H356)</f>
        <v>0</v>
      </c>
    </row>
    <row r="36" spans="1:6" ht="36" customHeight="1" hidden="1">
      <c r="A36" s="1221" t="s">
        <v>821</v>
      </c>
      <c r="B36" s="1449" t="s">
        <v>830</v>
      </c>
      <c r="C36" s="1450"/>
      <c r="D36" s="1451"/>
      <c r="E36" s="911"/>
      <c r="F36" s="1333"/>
    </row>
    <row r="37" spans="1:6" ht="31.5" customHeight="1">
      <c r="A37" s="1222" t="s">
        <v>826</v>
      </c>
      <c r="B37" s="1452" t="s">
        <v>829</v>
      </c>
      <c r="C37" s="1453"/>
      <c r="D37" s="1454"/>
      <c r="E37" s="1223"/>
      <c r="F37" s="1313">
        <f>F38</f>
        <v>12884</v>
      </c>
    </row>
    <row r="38" spans="1:6" ht="51.75" customHeight="1">
      <c r="A38" s="1222" t="s">
        <v>509</v>
      </c>
      <c r="B38" s="1224" t="s">
        <v>524</v>
      </c>
      <c r="C38" s="1225" t="s">
        <v>151</v>
      </c>
      <c r="D38" s="1226" t="s">
        <v>525</v>
      </c>
      <c r="E38" s="1227"/>
      <c r="F38" s="1313">
        <v>12884</v>
      </c>
    </row>
    <row r="39" spans="1:7" ht="47.25" customHeight="1" hidden="1">
      <c r="A39" s="137" t="s">
        <v>157</v>
      </c>
      <c r="B39" s="802" t="s">
        <v>524</v>
      </c>
      <c r="C39" s="803" t="s">
        <v>151</v>
      </c>
      <c r="D39" s="800" t="s">
        <v>525</v>
      </c>
      <c r="E39" s="801" t="s">
        <v>152</v>
      </c>
      <c r="F39" s="1317">
        <v>13073</v>
      </c>
      <c r="G39" s="821"/>
    </row>
    <row r="40" spans="1:7" ht="40.5" customHeight="1" hidden="1">
      <c r="A40" s="917" t="s">
        <v>528</v>
      </c>
      <c r="B40" s="918" t="s">
        <v>529</v>
      </c>
      <c r="C40" s="919" t="s">
        <v>515</v>
      </c>
      <c r="D40" s="910" t="s">
        <v>516</v>
      </c>
      <c r="E40" s="920"/>
      <c r="F40" s="1333">
        <f>SUM(F42+F45)</f>
        <v>0</v>
      </c>
      <c r="G40" s="821"/>
    </row>
    <row r="41" spans="1:7" ht="43.5" customHeight="1" hidden="1">
      <c r="A41" s="921" t="s">
        <v>530</v>
      </c>
      <c r="B41" s="922" t="s">
        <v>529</v>
      </c>
      <c r="C41" s="923" t="s">
        <v>150</v>
      </c>
      <c r="D41" s="924" t="s">
        <v>516</v>
      </c>
      <c r="E41" s="925"/>
      <c r="F41" s="1313">
        <f>SUM(F42+F45)</f>
        <v>0</v>
      </c>
      <c r="G41" s="821"/>
    </row>
    <row r="42" spans="1:7" ht="43.5" customHeight="1" hidden="1">
      <c r="A42" s="926" t="s">
        <v>531</v>
      </c>
      <c r="B42" s="927" t="s">
        <v>529</v>
      </c>
      <c r="C42" s="928" t="s">
        <v>150</v>
      </c>
      <c r="D42" s="929" t="s">
        <v>532</v>
      </c>
      <c r="E42" s="930"/>
      <c r="F42" s="1331">
        <f>SUM(F43:F44)</f>
        <v>0</v>
      </c>
      <c r="G42" s="821"/>
    </row>
    <row r="43" spans="1:7" ht="43.5" customHeight="1" hidden="1">
      <c r="A43" s="804" t="s">
        <v>158</v>
      </c>
      <c r="B43" s="805" t="s">
        <v>529</v>
      </c>
      <c r="C43" s="806" t="s">
        <v>150</v>
      </c>
      <c r="D43" s="800" t="s">
        <v>532</v>
      </c>
      <c r="E43" s="807">
        <v>200</v>
      </c>
      <c r="F43" s="1317">
        <f>SUM('[1]прил5'!H404)</f>
        <v>0</v>
      </c>
      <c r="G43" s="821"/>
    </row>
    <row r="44" spans="1:7" ht="45.75" customHeight="1" hidden="1">
      <c r="A44" s="804" t="s">
        <v>189</v>
      </c>
      <c r="B44" s="805" t="s">
        <v>529</v>
      </c>
      <c r="C44" s="806" t="s">
        <v>150</v>
      </c>
      <c r="D44" s="800" t="s">
        <v>532</v>
      </c>
      <c r="E44" s="807">
        <v>300</v>
      </c>
      <c r="F44" s="1317">
        <f>SUM('[1]прил5'!H405)</f>
        <v>0</v>
      </c>
      <c r="G44" s="821"/>
    </row>
    <row r="45" spans="1:7" ht="47.25" customHeight="1" hidden="1">
      <c r="A45" s="931" t="s">
        <v>205</v>
      </c>
      <c r="B45" s="932" t="s">
        <v>529</v>
      </c>
      <c r="C45" s="933" t="s">
        <v>150</v>
      </c>
      <c r="D45" s="934" t="s">
        <v>520</v>
      </c>
      <c r="E45" s="930"/>
      <c r="F45" s="1331">
        <f>SUM(F46:F48)</f>
        <v>0</v>
      </c>
      <c r="G45" s="821"/>
    </row>
    <row r="46" spans="1:7" ht="41.25" customHeight="1" hidden="1">
      <c r="A46" s="804" t="s">
        <v>157</v>
      </c>
      <c r="B46" s="808" t="s">
        <v>529</v>
      </c>
      <c r="C46" s="809" t="s">
        <v>150</v>
      </c>
      <c r="D46" s="810" t="s">
        <v>520</v>
      </c>
      <c r="E46" s="807">
        <v>100</v>
      </c>
      <c r="F46" s="1317">
        <f>SUM('[1]прил5'!H258)</f>
        <v>0</v>
      </c>
      <c r="G46" s="821"/>
    </row>
    <row r="47" spans="1:7" ht="41.25" customHeight="1" hidden="1">
      <c r="A47" s="804" t="s">
        <v>158</v>
      </c>
      <c r="B47" s="808" t="s">
        <v>529</v>
      </c>
      <c r="C47" s="809" t="s">
        <v>150</v>
      </c>
      <c r="D47" s="811" t="s">
        <v>520</v>
      </c>
      <c r="E47" s="807">
        <v>200</v>
      </c>
      <c r="F47" s="1317">
        <f>SUM('[1]прил5'!H259)</f>
        <v>0</v>
      </c>
      <c r="G47" s="821"/>
    </row>
    <row r="48" spans="1:7" ht="45.75" customHeight="1" hidden="1">
      <c r="A48" s="804" t="s">
        <v>160</v>
      </c>
      <c r="B48" s="808" t="s">
        <v>529</v>
      </c>
      <c r="C48" s="809" t="s">
        <v>150</v>
      </c>
      <c r="D48" s="810" t="s">
        <v>520</v>
      </c>
      <c r="E48" s="807">
        <v>800</v>
      </c>
      <c r="F48" s="1317">
        <f>SUM('[1]прил5'!H260)</f>
        <v>0</v>
      </c>
      <c r="G48" s="821"/>
    </row>
    <row r="49" spans="1:7" ht="47.25" customHeight="1" hidden="1">
      <c r="A49" s="935" t="s">
        <v>533</v>
      </c>
      <c r="B49" s="936" t="s">
        <v>534</v>
      </c>
      <c r="C49" s="937" t="s">
        <v>515</v>
      </c>
      <c r="D49" s="938" t="s">
        <v>516</v>
      </c>
      <c r="E49" s="920"/>
      <c r="F49" s="1333">
        <f>SUM(F50+F53)</f>
        <v>0</v>
      </c>
      <c r="G49" s="821"/>
    </row>
    <row r="50" spans="1:7" ht="43.5" customHeight="1" hidden="1">
      <c r="A50" s="939" t="s">
        <v>535</v>
      </c>
      <c r="B50" s="940" t="s">
        <v>534</v>
      </c>
      <c r="C50" s="941" t="s">
        <v>150</v>
      </c>
      <c r="D50" s="942" t="s">
        <v>516</v>
      </c>
      <c r="E50" s="925"/>
      <c r="F50" s="1313">
        <f>SUM(F51)</f>
        <v>0</v>
      </c>
      <c r="G50" s="821"/>
    </row>
    <row r="51" spans="1:7" ht="46.5" customHeight="1" hidden="1">
      <c r="A51" s="926" t="s">
        <v>209</v>
      </c>
      <c r="B51" s="943" t="s">
        <v>534</v>
      </c>
      <c r="C51" s="944" t="s">
        <v>518</v>
      </c>
      <c r="D51" s="934" t="s">
        <v>536</v>
      </c>
      <c r="E51" s="930"/>
      <c r="F51" s="1331">
        <f>SUM(F52)</f>
        <v>0</v>
      </c>
      <c r="G51" s="821"/>
    </row>
    <row r="52" spans="1:7" ht="43.5" customHeight="1" hidden="1">
      <c r="A52" s="729" t="s">
        <v>157</v>
      </c>
      <c r="B52" s="812" t="s">
        <v>534</v>
      </c>
      <c r="C52" s="813" t="s">
        <v>518</v>
      </c>
      <c r="D52" s="810" t="s">
        <v>536</v>
      </c>
      <c r="E52" s="807">
        <v>100</v>
      </c>
      <c r="F52" s="1317">
        <f>SUM('[1]прил5'!H369)</f>
        <v>0</v>
      </c>
      <c r="G52" s="821"/>
    </row>
    <row r="53" spans="1:7" ht="39" customHeight="1" hidden="1">
      <c r="A53" s="939" t="s">
        <v>537</v>
      </c>
      <c r="B53" s="945" t="s">
        <v>534</v>
      </c>
      <c r="C53" s="946" t="s">
        <v>151</v>
      </c>
      <c r="D53" s="942" t="s">
        <v>516</v>
      </c>
      <c r="E53" s="925"/>
      <c r="F53" s="1313">
        <f>SUM(F54+F56)</f>
        <v>0</v>
      </c>
      <c r="G53" s="821"/>
    </row>
    <row r="54" spans="1:7" ht="45.75" customHeight="1" hidden="1">
      <c r="A54" s="926" t="s">
        <v>538</v>
      </c>
      <c r="B54" s="943" t="s">
        <v>534</v>
      </c>
      <c r="C54" s="944" t="s">
        <v>539</v>
      </c>
      <c r="D54" s="934" t="s">
        <v>540</v>
      </c>
      <c r="E54" s="930"/>
      <c r="F54" s="1331">
        <f>SUM(F55)</f>
        <v>0</v>
      </c>
      <c r="G54" s="821"/>
    </row>
    <row r="55" spans="1:7" ht="48.75" customHeight="1" hidden="1">
      <c r="A55" s="729" t="s">
        <v>157</v>
      </c>
      <c r="B55" s="812" t="s">
        <v>534</v>
      </c>
      <c r="C55" s="813" t="s">
        <v>539</v>
      </c>
      <c r="D55" s="810" t="s">
        <v>540</v>
      </c>
      <c r="E55" s="807">
        <v>100</v>
      </c>
      <c r="F55" s="1317">
        <f>SUM('[1]прил5'!H372)</f>
        <v>0</v>
      </c>
      <c r="G55" s="821"/>
    </row>
    <row r="56" spans="1:7" ht="46.5" customHeight="1" hidden="1">
      <c r="A56" s="926" t="s">
        <v>205</v>
      </c>
      <c r="B56" s="943" t="s">
        <v>534</v>
      </c>
      <c r="C56" s="944" t="s">
        <v>539</v>
      </c>
      <c r="D56" s="934" t="s">
        <v>520</v>
      </c>
      <c r="E56" s="930"/>
      <c r="F56" s="1331">
        <f>SUM(F57:F59)</f>
        <v>0</v>
      </c>
      <c r="G56" s="821"/>
    </row>
    <row r="57" spans="1:7" ht="40.5" customHeight="1" hidden="1">
      <c r="A57" s="729" t="s">
        <v>157</v>
      </c>
      <c r="B57" s="812" t="s">
        <v>534</v>
      </c>
      <c r="C57" s="813" t="s">
        <v>539</v>
      </c>
      <c r="D57" s="810" t="s">
        <v>520</v>
      </c>
      <c r="E57" s="807">
        <v>100</v>
      </c>
      <c r="F57" s="1317">
        <f>SUM('[1]прил5'!H374)</f>
        <v>0</v>
      </c>
      <c r="G57" s="821"/>
    </row>
    <row r="58" spans="1:7" ht="44.25" customHeight="1" hidden="1">
      <c r="A58" s="729" t="s">
        <v>158</v>
      </c>
      <c r="B58" s="812" t="s">
        <v>534</v>
      </c>
      <c r="C58" s="813" t="s">
        <v>539</v>
      </c>
      <c r="D58" s="810" t="s">
        <v>520</v>
      </c>
      <c r="E58" s="807">
        <v>200</v>
      </c>
      <c r="F58" s="1317">
        <f>SUM('[1]прил5'!H375)</f>
        <v>0</v>
      </c>
      <c r="G58" s="821"/>
    </row>
    <row r="59" spans="1:7" ht="63" customHeight="1" hidden="1">
      <c r="A59" s="729" t="s">
        <v>160</v>
      </c>
      <c r="B59" s="812" t="s">
        <v>534</v>
      </c>
      <c r="C59" s="813" t="s">
        <v>539</v>
      </c>
      <c r="D59" s="810" t="s">
        <v>520</v>
      </c>
      <c r="E59" s="807">
        <v>800</v>
      </c>
      <c r="F59" s="1317">
        <f>SUM('[1]прил5'!H376)</f>
        <v>0</v>
      </c>
      <c r="G59" s="821"/>
    </row>
    <row r="60" spans="1:7" ht="94.5" customHeight="1" hidden="1">
      <c r="A60" s="706" t="s">
        <v>541</v>
      </c>
      <c r="B60" s="947" t="s">
        <v>210</v>
      </c>
      <c r="C60" s="948" t="s">
        <v>515</v>
      </c>
      <c r="D60" s="949" t="s">
        <v>516</v>
      </c>
      <c r="E60" s="950"/>
      <c r="F60" s="1312" t="e">
        <f>SUM(F61+F71+F91)</f>
        <v>#REF!</v>
      </c>
      <c r="G60" s="821"/>
    </row>
    <row r="61" spans="1:7" ht="38.25" customHeight="1" hidden="1">
      <c r="A61" s="907" t="s">
        <v>542</v>
      </c>
      <c r="B61" s="936" t="s">
        <v>211</v>
      </c>
      <c r="C61" s="937" t="s">
        <v>515</v>
      </c>
      <c r="D61" s="938" t="s">
        <v>516</v>
      </c>
      <c r="E61" s="920"/>
      <c r="F61" s="1333" t="e">
        <f>SUM(F62)</f>
        <v>#REF!</v>
      </c>
      <c r="G61" s="821"/>
    </row>
    <row r="62" spans="1:7" ht="42" customHeight="1" hidden="1">
      <c r="A62" s="912" t="s">
        <v>543</v>
      </c>
      <c r="B62" s="945" t="s">
        <v>211</v>
      </c>
      <c r="C62" s="946" t="s">
        <v>150</v>
      </c>
      <c r="D62" s="942" t="s">
        <v>516</v>
      </c>
      <c r="E62" s="925"/>
      <c r="F62" s="1313" t="e">
        <f>SUM(F63+F65+F69)</f>
        <v>#REF!</v>
      </c>
      <c r="G62" s="821"/>
    </row>
    <row r="63" spans="1:7" ht="40.5" customHeight="1" hidden="1">
      <c r="A63" s="690" t="s">
        <v>544</v>
      </c>
      <c r="B63" s="951" t="s">
        <v>211</v>
      </c>
      <c r="C63" s="952" t="s">
        <v>150</v>
      </c>
      <c r="D63" s="934" t="s">
        <v>545</v>
      </c>
      <c r="E63" s="930"/>
      <c r="F63" s="1331" t="e">
        <f>SUM(F64)</f>
        <v>#REF!</v>
      </c>
      <c r="G63" s="821"/>
    </row>
    <row r="64" spans="1:7" ht="38.25" customHeight="1" hidden="1">
      <c r="A64" s="699" t="s">
        <v>546</v>
      </c>
      <c r="B64" s="814" t="s">
        <v>211</v>
      </c>
      <c r="C64" s="815" t="s">
        <v>150</v>
      </c>
      <c r="D64" s="810" t="s">
        <v>545</v>
      </c>
      <c r="E64" s="807">
        <v>600</v>
      </c>
      <c r="F64" s="1317" t="e">
        <f>SUM('[1]прил5'!H108)</f>
        <v>#REF!</v>
      </c>
      <c r="G64" s="821"/>
    </row>
    <row r="65" spans="1:7" ht="36.75" customHeight="1" hidden="1">
      <c r="A65" s="690" t="s">
        <v>547</v>
      </c>
      <c r="B65" s="951" t="s">
        <v>211</v>
      </c>
      <c r="C65" s="952" t="s">
        <v>150</v>
      </c>
      <c r="D65" s="934" t="s">
        <v>548</v>
      </c>
      <c r="E65" s="930"/>
      <c r="F65" s="1331">
        <f>SUM(F66:F68)</f>
        <v>0</v>
      </c>
      <c r="G65" s="821"/>
    </row>
    <row r="66" spans="1:7" ht="42" customHeight="1" hidden="1">
      <c r="A66" s="699" t="s">
        <v>157</v>
      </c>
      <c r="B66" s="814" t="s">
        <v>211</v>
      </c>
      <c r="C66" s="815" t="s">
        <v>150</v>
      </c>
      <c r="D66" s="810" t="s">
        <v>548</v>
      </c>
      <c r="E66" s="807">
        <v>100</v>
      </c>
      <c r="F66" s="1317">
        <f>SUM('[1]прил5'!H467)</f>
        <v>0</v>
      </c>
      <c r="G66" s="821"/>
    </row>
    <row r="67" spans="1:7" ht="30.75" customHeight="1" hidden="1">
      <c r="A67" s="699" t="s">
        <v>158</v>
      </c>
      <c r="B67" s="814" t="s">
        <v>211</v>
      </c>
      <c r="C67" s="815" t="s">
        <v>150</v>
      </c>
      <c r="D67" s="810" t="s">
        <v>548</v>
      </c>
      <c r="E67" s="807">
        <v>200</v>
      </c>
      <c r="F67" s="1317">
        <f>SUM('[1]прил5'!H468)</f>
        <v>0</v>
      </c>
      <c r="G67" s="821"/>
    </row>
    <row r="68" spans="1:7" ht="39" customHeight="1" hidden="1">
      <c r="A68" s="692" t="s">
        <v>160</v>
      </c>
      <c r="B68" s="814" t="s">
        <v>211</v>
      </c>
      <c r="C68" s="815" t="s">
        <v>150</v>
      </c>
      <c r="D68" s="810" t="s">
        <v>548</v>
      </c>
      <c r="E68" s="807">
        <v>800</v>
      </c>
      <c r="F68" s="1317">
        <f>SUM('[1]прил5'!H469)</f>
        <v>0</v>
      </c>
      <c r="G68" s="821"/>
    </row>
    <row r="69" spans="1:7" ht="39" customHeight="1" hidden="1">
      <c r="A69" s="926" t="s">
        <v>209</v>
      </c>
      <c r="B69" s="951" t="s">
        <v>211</v>
      </c>
      <c r="C69" s="952" t="s">
        <v>150</v>
      </c>
      <c r="D69" s="934" t="s">
        <v>536</v>
      </c>
      <c r="E69" s="930"/>
      <c r="F69" s="1331">
        <f>SUM(F70)</f>
        <v>0</v>
      </c>
      <c r="G69" s="821"/>
    </row>
    <row r="70" spans="1:7" ht="39.75" customHeight="1" hidden="1">
      <c r="A70" s="699" t="s">
        <v>157</v>
      </c>
      <c r="B70" s="814" t="s">
        <v>211</v>
      </c>
      <c r="C70" s="815" t="s">
        <v>150</v>
      </c>
      <c r="D70" s="810" t="s">
        <v>536</v>
      </c>
      <c r="E70" s="807">
        <v>100</v>
      </c>
      <c r="F70" s="1317">
        <f>SUM('[1]прил5'!H471)</f>
        <v>0</v>
      </c>
      <c r="G70" s="821"/>
    </row>
    <row r="71" spans="1:7" ht="37.5" customHeight="1" hidden="1">
      <c r="A71" s="907" t="s">
        <v>549</v>
      </c>
      <c r="B71" s="936" t="s">
        <v>495</v>
      </c>
      <c r="C71" s="937" t="s">
        <v>515</v>
      </c>
      <c r="D71" s="938" t="s">
        <v>516</v>
      </c>
      <c r="E71" s="920"/>
      <c r="F71" s="1333">
        <f>SUM(F72)</f>
        <v>0</v>
      </c>
      <c r="G71" s="821"/>
    </row>
    <row r="72" spans="1:7" ht="39" customHeight="1" hidden="1">
      <c r="A72" s="912" t="s">
        <v>496</v>
      </c>
      <c r="B72" s="945" t="s">
        <v>495</v>
      </c>
      <c r="C72" s="946" t="s">
        <v>150</v>
      </c>
      <c r="D72" s="942" t="s">
        <v>516</v>
      </c>
      <c r="E72" s="925"/>
      <c r="F72" s="1313">
        <f>SUM(F73+F75+F78+F81+F84+F87+F89)</f>
        <v>0</v>
      </c>
      <c r="G72" s="821"/>
    </row>
    <row r="73" spans="1:7" ht="36.75" customHeight="1" hidden="1">
      <c r="A73" s="690" t="s">
        <v>550</v>
      </c>
      <c r="B73" s="951" t="s">
        <v>495</v>
      </c>
      <c r="C73" s="952" t="s">
        <v>150</v>
      </c>
      <c r="D73" s="934" t="s">
        <v>551</v>
      </c>
      <c r="E73" s="930"/>
      <c r="F73" s="1331">
        <f>SUM(F74)</f>
        <v>0</v>
      </c>
      <c r="G73" s="821"/>
    </row>
    <row r="74" spans="1:7" ht="39" customHeight="1" hidden="1">
      <c r="A74" s="699" t="s">
        <v>158</v>
      </c>
      <c r="B74" s="814" t="s">
        <v>495</v>
      </c>
      <c r="C74" s="815" t="s">
        <v>150</v>
      </c>
      <c r="D74" s="810" t="s">
        <v>551</v>
      </c>
      <c r="E74" s="807" t="s">
        <v>190</v>
      </c>
      <c r="F74" s="1317">
        <f>SUM('[1]прил5'!H410)</f>
        <v>0</v>
      </c>
      <c r="G74" s="821"/>
    </row>
    <row r="75" spans="1:7" ht="37.5" customHeight="1" hidden="1">
      <c r="A75" s="690" t="s">
        <v>552</v>
      </c>
      <c r="B75" s="951" t="s">
        <v>495</v>
      </c>
      <c r="C75" s="952" t="s">
        <v>150</v>
      </c>
      <c r="D75" s="934" t="s">
        <v>553</v>
      </c>
      <c r="E75" s="930"/>
      <c r="F75" s="1331">
        <f>SUM(F76:F77)</f>
        <v>0</v>
      </c>
      <c r="G75" s="821"/>
    </row>
    <row r="76" spans="1:7" ht="34.5" customHeight="1" hidden="1">
      <c r="A76" s="699" t="s">
        <v>158</v>
      </c>
      <c r="B76" s="814" t="s">
        <v>495</v>
      </c>
      <c r="C76" s="815" t="s">
        <v>150</v>
      </c>
      <c r="D76" s="810" t="s">
        <v>553</v>
      </c>
      <c r="E76" s="807" t="s">
        <v>159</v>
      </c>
      <c r="F76" s="1317">
        <f>SUM('[1]прил5'!H412)</f>
        <v>0</v>
      </c>
      <c r="G76" s="821"/>
    </row>
    <row r="77" spans="1:7" ht="36.75" customHeight="1" hidden="1">
      <c r="A77" s="699" t="s">
        <v>189</v>
      </c>
      <c r="B77" s="814" t="s">
        <v>495</v>
      </c>
      <c r="C77" s="815" t="s">
        <v>150</v>
      </c>
      <c r="D77" s="810" t="s">
        <v>553</v>
      </c>
      <c r="E77" s="807" t="s">
        <v>190</v>
      </c>
      <c r="F77" s="1317">
        <f>SUM('[1]прил5'!H413)</f>
        <v>0</v>
      </c>
      <c r="G77" s="821"/>
    </row>
    <row r="78" spans="1:7" ht="51.75" customHeight="1" hidden="1">
      <c r="A78" s="690" t="s">
        <v>554</v>
      </c>
      <c r="B78" s="951" t="s">
        <v>495</v>
      </c>
      <c r="C78" s="952" t="s">
        <v>150</v>
      </c>
      <c r="D78" s="934" t="s">
        <v>555</v>
      </c>
      <c r="E78" s="930"/>
      <c r="F78" s="1331">
        <f>SUM(F79:F80)</f>
        <v>0</v>
      </c>
      <c r="G78" s="821"/>
    </row>
    <row r="79" spans="1:7" ht="39.75" customHeight="1" hidden="1">
      <c r="A79" s="699" t="s">
        <v>158</v>
      </c>
      <c r="B79" s="814" t="s">
        <v>495</v>
      </c>
      <c r="C79" s="815" t="s">
        <v>150</v>
      </c>
      <c r="D79" s="810" t="s">
        <v>555</v>
      </c>
      <c r="E79" s="807" t="s">
        <v>159</v>
      </c>
      <c r="F79" s="1317">
        <f>SUM('[1]прил5'!H415)</f>
        <v>0</v>
      </c>
      <c r="G79" s="821"/>
    </row>
    <row r="80" spans="1:7" ht="53.25" customHeight="1" hidden="1">
      <c r="A80" s="699" t="s">
        <v>189</v>
      </c>
      <c r="B80" s="814" t="s">
        <v>495</v>
      </c>
      <c r="C80" s="815" t="s">
        <v>150</v>
      </c>
      <c r="D80" s="810" t="s">
        <v>555</v>
      </c>
      <c r="E80" s="807" t="s">
        <v>190</v>
      </c>
      <c r="F80" s="1317">
        <f>SUM('[1]прил5'!H416)</f>
        <v>0</v>
      </c>
      <c r="G80" s="821"/>
    </row>
    <row r="81" spans="1:7" ht="42.75" customHeight="1" hidden="1">
      <c r="A81" s="690" t="s">
        <v>556</v>
      </c>
      <c r="B81" s="951" t="s">
        <v>495</v>
      </c>
      <c r="C81" s="952" t="s">
        <v>150</v>
      </c>
      <c r="D81" s="934" t="s">
        <v>557</v>
      </c>
      <c r="E81" s="930"/>
      <c r="F81" s="1331">
        <f>SUM(F82:F83)</f>
        <v>0</v>
      </c>
      <c r="G81" s="821"/>
    </row>
    <row r="82" spans="1:7" ht="40.5" customHeight="1" hidden="1">
      <c r="A82" s="699" t="s">
        <v>158</v>
      </c>
      <c r="B82" s="814" t="s">
        <v>495</v>
      </c>
      <c r="C82" s="815" t="s">
        <v>150</v>
      </c>
      <c r="D82" s="810" t="s">
        <v>557</v>
      </c>
      <c r="E82" s="807" t="s">
        <v>159</v>
      </c>
      <c r="F82" s="1317">
        <f>SUM('[1]прил5'!H418)</f>
        <v>0</v>
      </c>
      <c r="G82" s="821"/>
    </row>
    <row r="83" spans="1:7" ht="44.25" customHeight="1" hidden="1">
      <c r="A83" s="699" t="s">
        <v>189</v>
      </c>
      <c r="B83" s="814" t="s">
        <v>495</v>
      </c>
      <c r="C83" s="815" t="s">
        <v>150</v>
      </c>
      <c r="D83" s="810" t="s">
        <v>557</v>
      </c>
      <c r="E83" s="807" t="s">
        <v>190</v>
      </c>
      <c r="F83" s="1317">
        <f>SUM('[1]прил5'!H419)</f>
        <v>0</v>
      </c>
      <c r="G83" s="821"/>
    </row>
    <row r="84" spans="1:7" ht="39" customHeight="1" hidden="1">
      <c r="A84" s="690" t="s">
        <v>558</v>
      </c>
      <c r="B84" s="951" t="s">
        <v>495</v>
      </c>
      <c r="C84" s="952" t="s">
        <v>150</v>
      </c>
      <c r="D84" s="934" t="s">
        <v>559</v>
      </c>
      <c r="E84" s="930"/>
      <c r="F84" s="1331">
        <f>SUM(F85:F86)</f>
        <v>0</v>
      </c>
      <c r="G84" s="821"/>
    </row>
    <row r="85" spans="1:7" ht="38.25" customHeight="1" hidden="1">
      <c r="A85" s="699" t="s">
        <v>158</v>
      </c>
      <c r="B85" s="814" t="s">
        <v>495</v>
      </c>
      <c r="C85" s="815" t="s">
        <v>150</v>
      </c>
      <c r="D85" s="810" t="s">
        <v>559</v>
      </c>
      <c r="E85" s="807" t="s">
        <v>159</v>
      </c>
      <c r="F85" s="1317">
        <f>SUM('[1]прил5'!H421)</f>
        <v>0</v>
      </c>
      <c r="G85" s="821"/>
    </row>
    <row r="86" spans="1:7" ht="37.5" customHeight="1" hidden="1">
      <c r="A86" s="699" t="s">
        <v>189</v>
      </c>
      <c r="B86" s="814" t="s">
        <v>495</v>
      </c>
      <c r="C86" s="815" t="s">
        <v>150</v>
      </c>
      <c r="D86" s="810" t="s">
        <v>559</v>
      </c>
      <c r="E86" s="807" t="s">
        <v>190</v>
      </c>
      <c r="F86" s="1317">
        <f>SUM('[1]прил5'!H422)</f>
        <v>0</v>
      </c>
      <c r="G86" s="821"/>
    </row>
    <row r="87" spans="1:7" ht="44.25" customHeight="1" hidden="1">
      <c r="A87" s="690" t="s">
        <v>560</v>
      </c>
      <c r="B87" s="951" t="s">
        <v>495</v>
      </c>
      <c r="C87" s="952" t="s">
        <v>150</v>
      </c>
      <c r="D87" s="934" t="s">
        <v>561</v>
      </c>
      <c r="E87" s="930"/>
      <c r="F87" s="1331">
        <f>SUM(F88)</f>
        <v>0</v>
      </c>
      <c r="G87" s="821"/>
    </row>
    <row r="88" spans="1:7" ht="54" customHeight="1" hidden="1">
      <c r="A88" s="699" t="s">
        <v>189</v>
      </c>
      <c r="B88" s="814" t="s">
        <v>495</v>
      </c>
      <c r="C88" s="815" t="s">
        <v>150</v>
      </c>
      <c r="D88" s="810" t="s">
        <v>561</v>
      </c>
      <c r="E88" s="807">
        <v>300</v>
      </c>
      <c r="F88" s="1317">
        <f>SUM('[1]прил5'!H388)</f>
        <v>0</v>
      </c>
      <c r="G88" s="821"/>
    </row>
    <row r="89" spans="1:7" ht="54.75" customHeight="1" hidden="1">
      <c r="A89" s="690" t="s">
        <v>562</v>
      </c>
      <c r="B89" s="951" t="s">
        <v>495</v>
      </c>
      <c r="C89" s="952" t="s">
        <v>150</v>
      </c>
      <c r="D89" s="934" t="s">
        <v>563</v>
      </c>
      <c r="E89" s="930"/>
      <c r="F89" s="1331">
        <f>SUM(F90)</f>
        <v>0</v>
      </c>
      <c r="G89" s="821"/>
    </row>
    <row r="90" spans="1:7" ht="51" customHeight="1" hidden="1">
      <c r="A90" s="699" t="s">
        <v>158</v>
      </c>
      <c r="B90" s="814" t="s">
        <v>495</v>
      </c>
      <c r="C90" s="815" t="s">
        <v>150</v>
      </c>
      <c r="D90" s="810" t="s">
        <v>563</v>
      </c>
      <c r="E90" s="807">
        <v>200</v>
      </c>
      <c r="F90" s="1317">
        <f>SUM('[1]прил5'!H482)</f>
        <v>0</v>
      </c>
      <c r="G90" s="821"/>
    </row>
    <row r="91" spans="1:7" ht="51.75" customHeight="1" hidden="1">
      <c r="A91" s="907" t="s">
        <v>564</v>
      </c>
      <c r="B91" s="936" t="s">
        <v>565</v>
      </c>
      <c r="C91" s="937" t="s">
        <v>515</v>
      </c>
      <c r="D91" s="938" t="s">
        <v>516</v>
      </c>
      <c r="E91" s="920"/>
      <c r="F91" s="1333" t="e">
        <f>SUM(F93+F95+F98)</f>
        <v>#REF!</v>
      </c>
      <c r="G91" s="821"/>
    </row>
    <row r="92" spans="1:7" ht="50.25" customHeight="1" hidden="1">
      <c r="A92" s="912" t="s">
        <v>566</v>
      </c>
      <c r="B92" s="945" t="s">
        <v>565</v>
      </c>
      <c r="C92" s="946" t="s">
        <v>150</v>
      </c>
      <c r="D92" s="942" t="s">
        <v>516</v>
      </c>
      <c r="E92" s="925"/>
      <c r="F92" s="1313" t="e">
        <f>SUM(F93+F95+F98)</f>
        <v>#REF!</v>
      </c>
      <c r="G92" s="821"/>
    </row>
    <row r="93" spans="1:7" ht="48" customHeight="1" hidden="1">
      <c r="A93" s="690" t="s">
        <v>567</v>
      </c>
      <c r="B93" s="951" t="s">
        <v>565</v>
      </c>
      <c r="C93" s="952" t="s">
        <v>150</v>
      </c>
      <c r="D93" s="934" t="s">
        <v>568</v>
      </c>
      <c r="E93" s="930"/>
      <c r="F93" s="1331" t="e">
        <f>SUM(F94)</f>
        <v>#REF!</v>
      </c>
      <c r="G93" s="821"/>
    </row>
    <row r="94" spans="1:7" ht="39.75" customHeight="1" hidden="1">
      <c r="A94" s="699" t="s">
        <v>157</v>
      </c>
      <c r="B94" s="814" t="s">
        <v>565</v>
      </c>
      <c r="C94" s="815" t="s">
        <v>150</v>
      </c>
      <c r="D94" s="810" t="s">
        <v>568</v>
      </c>
      <c r="E94" s="807">
        <v>100</v>
      </c>
      <c r="F94" s="1317" t="e">
        <f>SUM('[1]прил5'!H41)</f>
        <v>#REF!</v>
      </c>
      <c r="G94" s="821"/>
    </row>
    <row r="95" spans="1:7" ht="42" customHeight="1" hidden="1">
      <c r="A95" s="690" t="s">
        <v>569</v>
      </c>
      <c r="B95" s="951" t="s">
        <v>565</v>
      </c>
      <c r="C95" s="952" t="s">
        <v>150</v>
      </c>
      <c r="D95" s="934" t="s">
        <v>570</v>
      </c>
      <c r="E95" s="930"/>
      <c r="F95" s="1331">
        <f>SUM(F96:F97)</f>
        <v>0</v>
      </c>
      <c r="G95" s="821"/>
    </row>
    <row r="96" spans="1:7" ht="56.25" customHeight="1" hidden="1">
      <c r="A96" s="699" t="s">
        <v>158</v>
      </c>
      <c r="B96" s="814" t="s">
        <v>565</v>
      </c>
      <c r="C96" s="815" t="s">
        <v>150</v>
      </c>
      <c r="D96" s="810" t="s">
        <v>570</v>
      </c>
      <c r="E96" s="807">
        <v>200</v>
      </c>
      <c r="F96" s="1317">
        <f>SUM('[1]прил5'!H454)</f>
        <v>0</v>
      </c>
      <c r="G96" s="821"/>
    </row>
    <row r="97" spans="1:7" ht="48.75" customHeight="1" hidden="1">
      <c r="A97" s="699" t="s">
        <v>189</v>
      </c>
      <c r="B97" s="814" t="s">
        <v>565</v>
      </c>
      <c r="C97" s="815" t="s">
        <v>150</v>
      </c>
      <c r="D97" s="810" t="s">
        <v>570</v>
      </c>
      <c r="E97" s="807">
        <v>300</v>
      </c>
      <c r="F97" s="1317">
        <f>SUM('[1]прил5'!H455)</f>
        <v>0</v>
      </c>
      <c r="G97" s="821"/>
    </row>
    <row r="98" spans="1:7" ht="48.75" customHeight="1" hidden="1">
      <c r="A98" s="690" t="s">
        <v>571</v>
      </c>
      <c r="B98" s="951" t="s">
        <v>565</v>
      </c>
      <c r="C98" s="952" t="s">
        <v>150</v>
      </c>
      <c r="D98" s="934" t="s">
        <v>572</v>
      </c>
      <c r="E98" s="930"/>
      <c r="F98" s="1331" t="e">
        <f>SUM(F99)</f>
        <v>#REF!</v>
      </c>
      <c r="G98" s="821"/>
    </row>
    <row r="99" spans="1:7" ht="55.5" customHeight="1" hidden="1">
      <c r="A99" s="699" t="s">
        <v>158</v>
      </c>
      <c r="B99" s="814" t="s">
        <v>565</v>
      </c>
      <c r="C99" s="815" t="s">
        <v>150</v>
      </c>
      <c r="D99" s="810" t="s">
        <v>572</v>
      </c>
      <c r="E99" s="807">
        <v>200</v>
      </c>
      <c r="F99" s="1317" t="e">
        <f>SUM('[1]прил5'!H43+'[1]прил5'!H321+'[1]прил5'!H475+'[1]прил5'!H486)</f>
        <v>#REF!</v>
      </c>
      <c r="G99" s="821"/>
    </row>
    <row r="100" spans="1:7" ht="58.5" customHeight="1" hidden="1">
      <c r="A100" s="699" t="s">
        <v>160</v>
      </c>
      <c r="B100" s="814" t="s">
        <v>565</v>
      </c>
      <c r="C100" s="815"/>
      <c r="D100" s="810" t="s">
        <v>573</v>
      </c>
      <c r="E100" s="807">
        <v>800</v>
      </c>
      <c r="F100" s="1317">
        <f>SUM('[1]прил5'!H469)</f>
        <v>0</v>
      </c>
      <c r="G100" s="821"/>
    </row>
    <row r="101" spans="1:7" ht="57" customHeight="1" hidden="1">
      <c r="A101" s="953" t="s">
        <v>574</v>
      </c>
      <c r="B101" s="947" t="s">
        <v>575</v>
      </c>
      <c r="C101" s="948" t="s">
        <v>515</v>
      </c>
      <c r="D101" s="949" t="s">
        <v>516</v>
      </c>
      <c r="E101" s="950"/>
      <c r="F101" s="1312">
        <f>SUM(F102+F139+F150+F154)</f>
        <v>0</v>
      </c>
      <c r="G101" s="821"/>
    </row>
    <row r="102" spans="1:7" ht="45.75" customHeight="1" hidden="1">
      <c r="A102" s="917" t="s">
        <v>576</v>
      </c>
      <c r="B102" s="936" t="s">
        <v>577</v>
      </c>
      <c r="C102" s="937" t="s">
        <v>515</v>
      </c>
      <c r="D102" s="938" t="s">
        <v>516</v>
      </c>
      <c r="E102" s="920"/>
      <c r="F102" s="1333">
        <f>SUM(F103+F119)</f>
        <v>0</v>
      </c>
      <c r="G102" s="821"/>
    </row>
    <row r="103" spans="1:7" ht="51" customHeight="1" hidden="1">
      <c r="A103" s="939" t="s">
        <v>578</v>
      </c>
      <c r="B103" s="945" t="s">
        <v>577</v>
      </c>
      <c r="C103" s="946" t="s">
        <v>150</v>
      </c>
      <c r="D103" s="942" t="s">
        <v>516</v>
      </c>
      <c r="E103" s="925"/>
      <c r="F103" s="1313">
        <f>SUM(F104+F107+F110+F113+F115)</f>
        <v>0</v>
      </c>
      <c r="G103" s="821"/>
    </row>
    <row r="104" spans="1:7" ht="47.25" customHeight="1" hidden="1">
      <c r="A104" s="926" t="s">
        <v>579</v>
      </c>
      <c r="B104" s="951" t="s">
        <v>577</v>
      </c>
      <c r="C104" s="952" t="s">
        <v>150</v>
      </c>
      <c r="D104" s="934" t="s">
        <v>580</v>
      </c>
      <c r="E104" s="930"/>
      <c r="F104" s="1331">
        <f>SUM(F105:F106)</f>
        <v>0</v>
      </c>
      <c r="G104" s="821"/>
    </row>
    <row r="105" spans="1:7" ht="45" customHeight="1" hidden="1">
      <c r="A105" s="729" t="s">
        <v>158</v>
      </c>
      <c r="B105" s="814" t="s">
        <v>577</v>
      </c>
      <c r="C105" s="815" t="s">
        <v>150</v>
      </c>
      <c r="D105" s="810" t="s">
        <v>580</v>
      </c>
      <c r="E105" s="807">
        <v>200</v>
      </c>
      <c r="F105" s="1317">
        <f>SUM('[1]прил5'!H460)</f>
        <v>0</v>
      </c>
      <c r="G105" s="821"/>
    </row>
    <row r="106" spans="1:7" ht="42" customHeight="1" hidden="1">
      <c r="A106" s="729" t="s">
        <v>189</v>
      </c>
      <c r="B106" s="814" t="s">
        <v>577</v>
      </c>
      <c r="C106" s="815" t="s">
        <v>150</v>
      </c>
      <c r="D106" s="810" t="s">
        <v>580</v>
      </c>
      <c r="E106" s="807">
        <v>300</v>
      </c>
      <c r="F106" s="1317">
        <f>SUM('[1]прил5'!H461)</f>
        <v>0</v>
      </c>
      <c r="G106" s="821"/>
    </row>
    <row r="107" spans="1:7" ht="44.25" customHeight="1" hidden="1">
      <c r="A107" s="931" t="s">
        <v>581</v>
      </c>
      <c r="B107" s="951" t="s">
        <v>577</v>
      </c>
      <c r="C107" s="952" t="s">
        <v>150</v>
      </c>
      <c r="D107" s="934" t="s">
        <v>582</v>
      </c>
      <c r="E107" s="930"/>
      <c r="F107" s="1331">
        <f>SUM(F108:F109)</f>
        <v>0</v>
      </c>
      <c r="G107" s="821"/>
    </row>
    <row r="108" spans="1:7" ht="42" customHeight="1" hidden="1">
      <c r="A108" s="804" t="s">
        <v>157</v>
      </c>
      <c r="B108" s="814" t="s">
        <v>577</v>
      </c>
      <c r="C108" s="815" t="s">
        <v>150</v>
      </c>
      <c r="D108" s="810" t="s">
        <v>582</v>
      </c>
      <c r="E108" s="807">
        <v>100</v>
      </c>
      <c r="F108" s="1317">
        <f>SUM('[1]прил5'!H242)</f>
        <v>0</v>
      </c>
      <c r="G108" s="821"/>
    </row>
    <row r="109" spans="1:7" ht="30.75" customHeight="1" hidden="1">
      <c r="A109" s="729" t="s">
        <v>158</v>
      </c>
      <c r="B109" s="814" t="s">
        <v>577</v>
      </c>
      <c r="C109" s="815" t="s">
        <v>150</v>
      </c>
      <c r="D109" s="810" t="s">
        <v>582</v>
      </c>
      <c r="E109" s="807">
        <v>200</v>
      </c>
      <c r="F109" s="1317">
        <f>SUM('[1]прил5'!H243)</f>
        <v>0</v>
      </c>
      <c r="G109" s="821"/>
    </row>
    <row r="110" spans="1:7" ht="32.25" customHeight="1" hidden="1">
      <c r="A110" s="926" t="s">
        <v>531</v>
      </c>
      <c r="B110" s="951" t="s">
        <v>577</v>
      </c>
      <c r="C110" s="952" t="s">
        <v>150</v>
      </c>
      <c r="D110" s="934" t="s">
        <v>532</v>
      </c>
      <c r="E110" s="930"/>
      <c r="F110" s="1331">
        <f>SUM(F111:F112)</f>
        <v>0</v>
      </c>
      <c r="G110" s="821"/>
    </row>
    <row r="111" spans="1:7" ht="28.5" customHeight="1" hidden="1">
      <c r="A111" s="729" t="s">
        <v>158</v>
      </c>
      <c r="B111" s="814" t="s">
        <v>577</v>
      </c>
      <c r="C111" s="815" t="s">
        <v>150</v>
      </c>
      <c r="D111" s="810" t="s">
        <v>532</v>
      </c>
      <c r="E111" s="807">
        <v>200</v>
      </c>
      <c r="F111" s="1317">
        <f>SUM('[1]прил5'!H427)</f>
        <v>0</v>
      </c>
      <c r="G111" s="821"/>
    </row>
    <row r="112" spans="1:7" ht="30.75" customHeight="1" hidden="1">
      <c r="A112" s="729" t="s">
        <v>189</v>
      </c>
      <c r="B112" s="814" t="s">
        <v>577</v>
      </c>
      <c r="C112" s="815" t="s">
        <v>150</v>
      </c>
      <c r="D112" s="810" t="s">
        <v>532</v>
      </c>
      <c r="E112" s="807">
        <v>300</v>
      </c>
      <c r="F112" s="1317">
        <f>SUM('[1]прил5'!H428)</f>
        <v>0</v>
      </c>
      <c r="G112" s="821"/>
    </row>
    <row r="113" spans="1:7" ht="36.75" customHeight="1" hidden="1">
      <c r="A113" s="926" t="s">
        <v>583</v>
      </c>
      <c r="B113" s="951" t="s">
        <v>577</v>
      </c>
      <c r="C113" s="952" t="s">
        <v>150</v>
      </c>
      <c r="D113" s="934" t="s">
        <v>584</v>
      </c>
      <c r="E113" s="930"/>
      <c r="F113" s="1331">
        <f>SUM(F114)</f>
        <v>0</v>
      </c>
      <c r="G113" s="821"/>
    </row>
    <row r="114" spans="1:7" ht="29.25" customHeight="1" hidden="1">
      <c r="A114" s="729" t="s">
        <v>158</v>
      </c>
      <c r="B114" s="814" t="s">
        <v>577</v>
      </c>
      <c r="C114" s="815" t="s">
        <v>150</v>
      </c>
      <c r="D114" s="810" t="s">
        <v>584</v>
      </c>
      <c r="E114" s="807">
        <v>200</v>
      </c>
      <c r="F114" s="1317">
        <f>SUM('[1]прил5'!H430)</f>
        <v>0</v>
      </c>
      <c r="G114" s="821"/>
    </row>
    <row r="115" spans="1:7" ht="28.5" customHeight="1" hidden="1">
      <c r="A115" s="926" t="s">
        <v>205</v>
      </c>
      <c r="B115" s="951" t="s">
        <v>577</v>
      </c>
      <c r="C115" s="952" t="s">
        <v>150</v>
      </c>
      <c r="D115" s="934" t="s">
        <v>520</v>
      </c>
      <c r="E115" s="930"/>
      <c r="F115" s="1331">
        <f>SUM(F116:F118)</f>
        <v>0</v>
      </c>
      <c r="G115" s="821"/>
    </row>
    <row r="116" spans="1:7" ht="40.5" customHeight="1" hidden="1">
      <c r="A116" s="729" t="s">
        <v>157</v>
      </c>
      <c r="B116" s="814" t="s">
        <v>577</v>
      </c>
      <c r="C116" s="815" t="s">
        <v>150</v>
      </c>
      <c r="D116" s="810" t="s">
        <v>520</v>
      </c>
      <c r="E116" s="807">
        <v>100</v>
      </c>
      <c r="F116" s="1317">
        <f>SUM('[1]прил5'!H245)</f>
        <v>0</v>
      </c>
      <c r="G116" s="821"/>
    </row>
    <row r="117" spans="1:7" ht="42.75" customHeight="1" hidden="1">
      <c r="A117" s="729" t="s">
        <v>158</v>
      </c>
      <c r="B117" s="814" t="s">
        <v>577</v>
      </c>
      <c r="C117" s="815" t="s">
        <v>150</v>
      </c>
      <c r="D117" s="810" t="s">
        <v>520</v>
      </c>
      <c r="E117" s="807">
        <v>200</v>
      </c>
      <c r="F117" s="1317">
        <f>SUM('[1]прил5'!H246)</f>
        <v>0</v>
      </c>
      <c r="G117" s="821"/>
    </row>
    <row r="118" spans="1:7" ht="42" customHeight="1" hidden="1">
      <c r="A118" s="729" t="s">
        <v>160</v>
      </c>
      <c r="B118" s="814" t="s">
        <v>577</v>
      </c>
      <c r="C118" s="815" t="s">
        <v>150</v>
      </c>
      <c r="D118" s="810" t="s">
        <v>520</v>
      </c>
      <c r="E118" s="807">
        <v>800</v>
      </c>
      <c r="F118" s="1317">
        <f>SUM('[1]прил5'!H247)</f>
        <v>0</v>
      </c>
      <c r="G118" s="821"/>
    </row>
    <row r="119" spans="1:7" ht="42" customHeight="1" hidden="1">
      <c r="A119" s="939" t="s">
        <v>585</v>
      </c>
      <c r="B119" s="945" t="s">
        <v>577</v>
      </c>
      <c r="C119" s="946" t="s">
        <v>151</v>
      </c>
      <c r="D119" s="942" t="s">
        <v>516</v>
      </c>
      <c r="E119" s="925"/>
      <c r="F119" s="1313">
        <f>SUM(F120+F123+F126+F128+F131+F133+F135)</f>
        <v>0</v>
      </c>
      <c r="G119" s="821"/>
    </row>
    <row r="120" spans="1:7" ht="39" customHeight="1" hidden="1">
      <c r="A120" s="926" t="s">
        <v>586</v>
      </c>
      <c r="B120" s="951" t="s">
        <v>577</v>
      </c>
      <c r="C120" s="952" t="s">
        <v>151</v>
      </c>
      <c r="D120" s="934" t="s">
        <v>587</v>
      </c>
      <c r="E120" s="930"/>
      <c r="F120" s="1331">
        <f>SUM(F121:F122)</f>
        <v>0</v>
      </c>
      <c r="G120" s="821"/>
    </row>
    <row r="121" spans="1:7" ht="36" customHeight="1" hidden="1">
      <c r="A121" s="804" t="s">
        <v>157</v>
      </c>
      <c r="B121" s="814" t="s">
        <v>577</v>
      </c>
      <c r="C121" s="815" t="s">
        <v>151</v>
      </c>
      <c r="D121" s="810" t="s">
        <v>587</v>
      </c>
      <c r="E121" s="807">
        <v>100</v>
      </c>
      <c r="F121" s="1317">
        <f>SUM('[1]прил5'!H265)</f>
        <v>0</v>
      </c>
      <c r="G121" s="821"/>
    </row>
    <row r="122" spans="1:7" ht="34.5" customHeight="1" hidden="1">
      <c r="A122" s="729" t="s">
        <v>158</v>
      </c>
      <c r="B122" s="814" t="s">
        <v>577</v>
      </c>
      <c r="C122" s="815" t="s">
        <v>151</v>
      </c>
      <c r="D122" s="810" t="s">
        <v>587</v>
      </c>
      <c r="E122" s="807">
        <v>200</v>
      </c>
      <c r="F122" s="1317">
        <f>SUM('[1]прил5'!H266)</f>
        <v>0</v>
      </c>
      <c r="G122" s="821"/>
    </row>
    <row r="123" spans="1:7" ht="33" customHeight="1" hidden="1">
      <c r="A123" s="926" t="s">
        <v>531</v>
      </c>
      <c r="B123" s="951" t="s">
        <v>577</v>
      </c>
      <c r="C123" s="952" t="s">
        <v>151</v>
      </c>
      <c r="D123" s="934" t="s">
        <v>532</v>
      </c>
      <c r="E123" s="930"/>
      <c r="F123" s="1331">
        <f>SUM(F124:F125)</f>
        <v>0</v>
      </c>
      <c r="G123" s="821"/>
    </row>
    <row r="124" spans="1:7" ht="32.25" customHeight="1" hidden="1">
      <c r="A124" s="729" t="s">
        <v>158</v>
      </c>
      <c r="B124" s="814" t="s">
        <v>577</v>
      </c>
      <c r="C124" s="815" t="s">
        <v>151</v>
      </c>
      <c r="D124" s="810" t="s">
        <v>532</v>
      </c>
      <c r="E124" s="807">
        <v>200</v>
      </c>
      <c r="F124" s="1317">
        <f>SUM('[1]прил5'!H433)</f>
        <v>0</v>
      </c>
      <c r="G124" s="821"/>
    </row>
    <row r="125" spans="1:7" ht="30" customHeight="1" hidden="1">
      <c r="A125" s="729" t="s">
        <v>189</v>
      </c>
      <c r="B125" s="814" t="s">
        <v>577</v>
      </c>
      <c r="C125" s="815" t="s">
        <v>151</v>
      </c>
      <c r="D125" s="810" t="s">
        <v>532</v>
      </c>
      <c r="E125" s="807">
        <v>300</v>
      </c>
      <c r="F125" s="1317">
        <f>SUM('[1]прил5'!H434)</f>
        <v>0</v>
      </c>
      <c r="G125" s="821"/>
    </row>
    <row r="126" spans="1:7" ht="35.25" customHeight="1" hidden="1">
      <c r="A126" s="931" t="s">
        <v>588</v>
      </c>
      <c r="B126" s="951" t="s">
        <v>577</v>
      </c>
      <c r="C126" s="952" t="s">
        <v>151</v>
      </c>
      <c r="D126" s="934" t="s">
        <v>589</v>
      </c>
      <c r="E126" s="930"/>
      <c r="F126" s="1331">
        <f>SUM(F127)</f>
        <v>0</v>
      </c>
      <c r="G126" s="821"/>
    </row>
    <row r="127" spans="1:7" ht="36.75" customHeight="1" hidden="1">
      <c r="A127" s="804" t="s">
        <v>157</v>
      </c>
      <c r="B127" s="814" t="s">
        <v>577</v>
      </c>
      <c r="C127" s="815" t="s">
        <v>151</v>
      </c>
      <c r="D127" s="810" t="s">
        <v>589</v>
      </c>
      <c r="E127" s="807">
        <v>100</v>
      </c>
      <c r="F127" s="1317">
        <f>SUM('[1]прил5'!H275)</f>
        <v>0</v>
      </c>
      <c r="G127" s="821"/>
    </row>
    <row r="128" spans="1:7" ht="36" customHeight="1" hidden="1">
      <c r="A128" s="926" t="s">
        <v>583</v>
      </c>
      <c r="B128" s="951" t="s">
        <v>577</v>
      </c>
      <c r="C128" s="952" t="s">
        <v>151</v>
      </c>
      <c r="D128" s="934" t="s">
        <v>584</v>
      </c>
      <c r="E128" s="930"/>
      <c r="F128" s="1331">
        <f>SUM(F129:F130)</f>
        <v>0</v>
      </c>
      <c r="G128" s="821"/>
    </row>
    <row r="129" spans="1:7" ht="37.5" customHeight="1" hidden="1">
      <c r="A129" s="729" t="s">
        <v>157</v>
      </c>
      <c r="B129" s="814" t="s">
        <v>577</v>
      </c>
      <c r="C129" s="815" t="s">
        <v>151</v>
      </c>
      <c r="D129" s="810" t="s">
        <v>584</v>
      </c>
      <c r="E129" s="807">
        <v>100</v>
      </c>
      <c r="F129" s="1317">
        <f>SUM('[1]прил5'!H268)</f>
        <v>0</v>
      </c>
      <c r="G129" s="821"/>
    </row>
    <row r="130" spans="1:7" ht="40.5" customHeight="1" hidden="1">
      <c r="A130" s="729" t="s">
        <v>189</v>
      </c>
      <c r="B130" s="814" t="s">
        <v>577</v>
      </c>
      <c r="C130" s="815" t="s">
        <v>151</v>
      </c>
      <c r="D130" s="810" t="s">
        <v>584</v>
      </c>
      <c r="E130" s="807">
        <v>300</v>
      </c>
      <c r="F130" s="1317">
        <f>SUM('[1]прил5'!H269+'[1]прил5'!H436)</f>
        <v>0</v>
      </c>
      <c r="G130" s="821"/>
    </row>
    <row r="131" spans="1:7" ht="40.5" customHeight="1" hidden="1">
      <c r="A131" s="926" t="s">
        <v>590</v>
      </c>
      <c r="B131" s="951" t="s">
        <v>577</v>
      </c>
      <c r="C131" s="952" t="s">
        <v>151</v>
      </c>
      <c r="D131" s="934" t="s">
        <v>591</v>
      </c>
      <c r="E131" s="930"/>
      <c r="F131" s="1331">
        <f>SUM(F132)</f>
        <v>0</v>
      </c>
      <c r="G131" s="821"/>
    </row>
    <row r="132" spans="1:7" ht="36" customHeight="1" hidden="1">
      <c r="A132" s="729" t="s">
        <v>158</v>
      </c>
      <c r="B132" s="814" t="s">
        <v>577</v>
      </c>
      <c r="C132" s="815" t="s">
        <v>151</v>
      </c>
      <c r="D132" s="810" t="s">
        <v>591</v>
      </c>
      <c r="E132" s="807">
        <v>200</v>
      </c>
      <c r="F132" s="1317">
        <f>SUM('[1]прил5'!H271)</f>
        <v>0</v>
      </c>
      <c r="G132" s="821"/>
    </row>
    <row r="133" spans="1:7" ht="43.5" customHeight="1" hidden="1">
      <c r="A133" s="926" t="s">
        <v>592</v>
      </c>
      <c r="B133" s="951" t="s">
        <v>577</v>
      </c>
      <c r="C133" s="952" t="s">
        <v>151</v>
      </c>
      <c r="D133" s="934" t="s">
        <v>593</v>
      </c>
      <c r="E133" s="930"/>
      <c r="F133" s="1331">
        <f>SUM(F134)</f>
        <v>0</v>
      </c>
      <c r="G133" s="821"/>
    </row>
    <row r="134" spans="1:7" ht="45" customHeight="1" hidden="1">
      <c r="A134" s="729" t="s">
        <v>158</v>
      </c>
      <c r="B134" s="814" t="s">
        <v>577</v>
      </c>
      <c r="C134" s="815" t="s">
        <v>151</v>
      </c>
      <c r="D134" s="810" t="s">
        <v>593</v>
      </c>
      <c r="E134" s="807">
        <v>200</v>
      </c>
      <c r="F134" s="1317">
        <f>SUM('[1]прил5'!H273)</f>
        <v>0</v>
      </c>
      <c r="G134" s="821"/>
    </row>
    <row r="135" spans="1:7" ht="39" customHeight="1" hidden="1">
      <c r="A135" s="926" t="s">
        <v>205</v>
      </c>
      <c r="B135" s="951" t="s">
        <v>577</v>
      </c>
      <c r="C135" s="952" t="s">
        <v>151</v>
      </c>
      <c r="D135" s="934" t="s">
        <v>520</v>
      </c>
      <c r="E135" s="930"/>
      <c r="F135" s="1331">
        <f>SUM(F136:F138)</f>
        <v>0</v>
      </c>
      <c r="G135" s="821"/>
    </row>
    <row r="136" spans="1:7" ht="31.5" customHeight="1" hidden="1">
      <c r="A136" s="729" t="s">
        <v>157</v>
      </c>
      <c r="B136" s="814" t="s">
        <v>577</v>
      </c>
      <c r="C136" s="815" t="s">
        <v>151</v>
      </c>
      <c r="D136" s="810" t="s">
        <v>520</v>
      </c>
      <c r="E136" s="807">
        <v>100</v>
      </c>
      <c r="F136" s="1317">
        <f>SUM('[1]прил5'!H277)</f>
        <v>0</v>
      </c>
      <c r="G136" s="821"/>
    </row>
    <row r="137" spans="1:7" ht="33.75" customHeight="1" hidden="1">
      <c r="A137" s="729" t="s">
        <v>158</v>
      </c>
      <c r="B137" s="814" t="s">
        <v>577</v>
      </c>
      <c r="C137" s="815" t="s">
        <v>151</v>
      </c>
      <c r="D137" s="810" t="s">
        <v>520</v>
      </c>
      <c r="E137" s="807">
        <v>200</v>
      </c>
      <c r="F137" s="1317">
        <f>SUM('[1]прил5'!H278)</f>
        <v>0</v>
      </c>
      <c r="G137" s="821"/>
    </row>
    <row r="138" spans="1:7" ht="33" customHeight="1" hidden="1">
      <c r="A138" s="729" t="s">
        <v>160</v>
      </c>
      <c r="B138" s="814" t="s">
        <v>577</v>
      </c>
      <c r="C138" s="815" t="s">
        <v>151</v>
      </c>
      <c r="D138" s="810" t="s">
        <v>520</v>
      </c>
      <c r="E138" s="807">
        <v>800</v>
      </c>
      <c r="F138" s="1317">
        <f>SUM('[1]прил5'!H279)</f>
        <v>0</v>
      </c>
      <c r="G138" s="821"/>
    </row>
    <row r="139" spans="1:7" ht="36.75" customHeight="1" hidden="1">
      <c r="A139" s="917" t="s">
        <v>594</v>
      </c>
      <c r="B139" s="936" t="s">
        <v>595</v>
      </c>
      <c r="C139" s="937" t="s">
        <v>515</v>
      </c>
      <c r="D139" s="938" t="s">
        <v>516</v>
      </c>
      <c r="E139" s="920"/>
      <c r="F139" s="1333">
        <f>SUM(F140)</f>
        <v>0</v>
      </c>
      <c r="G139" s="821"/>
    </row>
    <row r="140" spans="1:7" ht="34.5" customHeight="1" hidden="1">
      <c r="A140" s="921" t="s">
        <v>596</v>
      </c>
      <c r="B140" s="945" t="s">
        <v>595</v>
      </c>
      <c r="C140" s="946" t="s">
        <v>150</v>
      </c>
      <c r="D140" s="942" t="s">
        <v>516</v>
      </c>
      <c r="E140" s="925"/>
      <c r="F140" s="1313">
        <f>SUM(F141+F144+F148)</f>
        <v>0</v>
      </c>
      <c r="G140" s="821"/>
    </row>
    <row r="141" spans="1:7" ht="36" customHeight="1" hidden="1">
      <c r="A141" s="926" t="s">
        <v>531</v>
      </c>
      <c r="B141" s="951" t="s">
        <v>595</v>
      </c>
      <c r="C141" s="952" t="s">
        <v>150</v>
      </c>
      <c r="D141" s="934" t="s">
        <v>532</v>
      </c>
      <c r="E141" s="930"/>
      <c r="F141" s="1331">
        <f>SUM(F142:F143)</f>
        <v>0</v>
      </c>
      <c r="G141" s="821"/>
    </row>
    <row r="142" spans="1:7" ht="39" customHeight="1" hidden="1">
      <c r="A142" s="729" t="s">
        <v>158</v>
      </c>
      <c r="B142" s="814" t="s">
        <v>595</v>
      </c>
      <c r="C142" s="815" t="s">
        <v>150</v>
      </c>
      <c r="D142" s="810" t="s">
        <v>532</v>
      </c>
      <c r="E142" s="807">
        <v>200</v>
      </c>
      <c r="F142" s="1317">
        <f>SUM('[1]прил5'!H440)</f>
        <v>0</v>
      </c>
      <c r="G142" s="821"/>
    </row>
    <row r="143" spans="1:7" ht="33.75" customHeight="1" hidden="1">
      <c r="A143" s="729" t="s">
        <v>189</v>
      </c>
      <c r="B143" s="814" t="s">
        <v>595</v>
      </c>
      <c r="C143" s="815" t="s">
        <v>150</v>
      </c>
      <c r="D143" s="810" t="s">
        <v>532</v>
      </c>
      <c r="E143" s="807">
        <v>300</v>
      </c>
      <c r="F143" s="1317">
        <f>SUM('[1]прил5'!H441)</f>
        <v>0</v>
      </c>
      <c r="G143" s="821"/>
    </row>
    <row r="144" spans="1:7" ht="31.5" customHeight="1" hidden="1">
      <c r="A144" s="926" t="s">
        <v>205</v>
      </c>
      <c r="B144" s="951" t="s">
        <v>595</v>
      </c>
      <c r="C144" s="952" t="s">
        <v>150</v>
      </c>
      <c r="D144" s="934" t="s">
        <v>520</v>
      </c>
      <c r="E144" s="930"/>
      <c r="F144" s="1331">
        <f>SUM(F145:F147)</f>
        <v>0</v>
      </c>
      <c r="G144" s="821"/>
    </row>
    <row r="145" spans="1:7" ht="31.5" customHeight="1" hidden="1">
      <c r="A145" s="729" t="s">
        <v>157</v>
      </c>
      <c r="B145" s="814" t="s">
        <v>595</v>
      </c>
      <c r="C145" s="815" t="s">
        <v>150</v>
      </c>
      <c r="D145" s="810" t="s">
        <v>520</v>
      </c>
      <c r="E145" s="807">
        <v>100</v>
      </c>
      <c r="F145" s="1317">
        <f>SUM('[1]прил5'!H283)</f>
        <v>0</v>
      </c>
      <c r="G145" s="821"/>
    </row>
    <row r="146" spans="1:7" ht="31.5" customHeight="1" hidden="1">
      <c r="A146" s="729" t="s">
        <v>158</v>
      </c>
      <c r="B146" s="814" t="s">
        <v>595</v>
      </c>
      <c r="C146" s="815" t="s">
        <v>150</v>
      </c>
      <c r="D146" s="810" t="s">
        <v>520</v>
      </c>
      <c r="E146" s="807">
        <v>200</v>
      </c>
      <c r="F146" s="1317">
        <f>SUM('[1]прил5'!H284)</f>
        <v>0</v>
      </c>
      <c r="G146" s="821"/>
    </row>
    <row r="147" spans="1:7" ht="27.75" customHeight="1" hidden="1">
      <c r="A147" s="729" t="s">
        <v>160</v>
      </c>
      <c r="B147" s="814" t="s">
        <v>595</v>
      </c>
      <c r="C147" s="815" t="s">
        <v>150</v>
      </c>
      <c r="D147" s="810" t="s">
        <v>520</v>
      </c>
      <c r="E147" s="807">
        <v>800</v>
      </c>
      <c r="F147" s="1317">
        <f>SUM('[1]прил5'!H285)</f>
        <v>0</v>
      </c>
      <c r="G147" s="821"/>
    </row>
    <row r="148" spans="1:7" ht="29.25" customHeight="1" hidden="1">
      <c r="A148" s="926" t="s">
        <v>583</v>
      </c>
      <c r="B148" s="951" t="s">
        <v>595</v>
      </c>
      <c r="C148" s="952" t="s">
        <v>150</v>
      </c>
      <c r="D148" s="934" t="s">
        <v>584</v>
      </c>
      <c r="E148" s="930"/>
      <c r="F148" s="1331">
        <f>SUM(F149)</f>
        <v>0</v>
      </c>
      <c r="G148" s="821"/>
    </row>
    <row r="149" spans="1:7" ht="21.75" customHeight="1" hidden="1">
      <c r="A149" s="729" t="s">
        <v>189</v>
      </c>
      <c r="B149" s="814" t="s">
        <v>595</v>
      </c>
      <c r="C149" s="815" t="s">
        <v>150</v>
      </c>
      <c r="D149" s="810" t="s">
        <v>584</v>
      </c>
      <c r="E149" s="807">
        <v>300</v>
      </c>
      <c r="F149" s="1317">
        <f>SUM('[1]прил5'!H443)</f>
        <v>0</v>
      </c>
      <c r="G149" s="821"/>
    </row>
    <row r="150" spans="1:7" ht="24.75" customHeight="1" hidden="1">
      <c r="A150" s="917" t="s">
        <v>597</v>
      </c>
      <c r="B150" s="936" t="s">
        <v>598</v>
      </c>
      <c r="C150" s="937" t="s">
        <v>515</v>
      </c>
      <c r="D150" s="938" t="s">
        <v>516</v>
      </c>
      <c r="E150" s="920"/>
      <c r="F150" s="1333">
        <f>SUM(F151)</f>
        <v>0</v>
      </c>
      <c r="G150" s="821"/>
    </row>
    <row r="151" spans="1:7" ht="21.75" customHeight="1" hidden="1">
      <c r="A151" s="921" t="s">
        <v>599</v>
      </c>
      <c r="B151" s="945" t="s">
        <v>598</v>
      </c>
      <c r="C151" s="946" t="s">
        <v>150</v>
      </c>
      <c r="D151" s="942" t="s">
        <v>516</v>
      </c>
      <c r="E151" s="925"/>
      <c r="F151" s="1313">
        <f>SUM(F152)</f>
        <v>0</v>
      </c>
      <c r="G151" s="821"/>
    </row>
    <row r="152" spans="1:7" ht="25.5" customHeight="1" hidden="1">
      <c r="A152" s="926" t="s">
        <v>600</v>
      </c>
      <c r="B152" s="951" t="s">
        <v>598</v>
      </c>
      <c r="C152" s="952" t="s">
        <v>150</v>
      </c>
      <c r="D152" s="934" t="s">
        <v>601</v>
      </c>
      <c r="E152" s="930"/>
      <c r="F152" s="1331">
        <f>SUM(F153)</f>
        <v>0</v>
      </c>
      <c r="G152" s="821"/>
    </row>
    <row r="153" spans="1:7" ht="30" customHeight="1" hidden="1">
      <c r="A153" s="729" t="s">
        <v>158</v>
      </c>
      <c r="B153" s="814" t="s">
        <v>598</v>
      </c>
      <c r="C153" s="815" t="s">
        <v>150</v>
      </c>
      <c r="D153" s="810" t="s">
        <v>601</v>
      </c>
      <c r="E153" s="807">
        <v>200</v>
      </c>
      <c r="F153" s="1317">
        <f>SUM('[1]прил5'!H289)</f>
        <v>0</v>
      </c>
      <c r="G153" s="821"/>
    </row>
    <row r="154" spans="1:7" ht="31.5" customHeight="1" hidden="1">
      <c r="A154" s="935" t="s">
        <v>602</v>
      </c>
      <c r="B154" s="936" t="s">
        <v>603</v>
      </c>
      <c r="C154" s="937" t="s">
        <v>515</v>
      </c>
      <c r="D154" s="938" t="s">
        <v>516</v>
      </c>
      <c r="E154" s="920"/>
      <c r="F154" s="1333">
        <f>SUM(F155+F162)</f>
        <v>0</v>
      </c>
      <c r="G154" s="821"/>
    </row>
    <row r="155" spans="1:7" ht="30.75" customHeight="1" hidden="1">
      <c r="A155" s="939" t="s">
        <v>604</v>
      </c>
      <c r="B155" s="945" t="s">
        <v>603</v>
      </c>
      <c r="C155" s="946" t="s">
        <v>150</v>
      </c>
      <c r="D155" s="942" t="s">
        <v>516</v>
      </c>
      <c r="E155" s="925"/>
      <c r="F155" s="1313">
        <f>SUM(F156+F158)</f>
        <v>0</v>
      </c>
      <c r="G155" s="821"/>
    </row>
    <row r="156" spans="1:7" ht="29.25" customHeight="1" hidden="1">
      <c r="A156" s="954" t="s">
        <v>605</v>
      </c>
      <c r="B156" s="951" t="s">
        <v>603</v>
      </c>
      <c r="C156" s="952" t="s">
        <v>150</v>
      </c>
      <c r="D156" s="934" t="s">
        <v>606</v>
      </c>
      <c r="E156" s="930"/>
      <c r="F156" s="1331">
        <f>SUM(F157)</f>
        <v>0</v>
      </c>
      <c r="G156" s="821"/>
    </row>
    <row r="157" spans="1:7" ht="32.25" customHeight="1" hidden="1">
      <c r="A157" s="816" t="s">
        <v>157</v>
      </c>
      <c r="B157" s="814" t="s">
        <v>603</v>
      </c>
      <c r="C157" s="815" t="s">
        <v>150</v>
      </c>
      <c r="D157" s="810" t="s">
        <v>606</v>
      </c>
      <c r="E157" s="807">
        <v>100</v>
      </c>
      <c r="F157" s="1317">
        <f>SUM('[1]прил5'!H326)</f>
        <v>0</v>
      </c>
      <c r="G157" s="821"/>
    </row>
    <row r="158" spans="1:7" ht="29.25" customHeight="1" hidden="1">
      <c r="A158" s="954" t="s">
        <v>205</v>
      </c>
      <c r="B158" s="951" t="s">
        <v>603</v>
      </c>
      <c r="C158" s="952" t="s">
        <v>150</v>
      </c>
      <c r="D158" s="934" t="s">
        <v>520</v>
      </c>
      <c r="E158" s="930"/>
      <c r="F158" s="1331">
        <f>SUM(F159:F161)</f>
        <v>0</v>
      </c>
      <c r="G158" s="821"/>
    </row>
    <row r="159" spans="1:7" ht="31.5" customHeight="1" hidden="1">
      <c r="A159" s="816" t="s">
        <v>157</v>
      </c>
      <c r="B159" s="814" t="s">
        <v>603</v>
      </c>
      <c r="C159" s="815" t="s">
        <v>150</v>
      </c>
      <c r="D159" s="810" t="s">
        <v>520</v>
      </c>
      <c r="E159" s="807">
        <v>100</v>
      </c>
      <c r="F159" s="1317">
        <f>SUM('[1]прил5'!H328)</f>
        <v>0</v>
      </c>
      <c r="G159" s="821"/>
    </row>
    <row r="160" spans="1:7" ht="33.75" customHeight="1" hidden="1">
      <c r="A160" s="729" t="s">
        <v>158</v>
      </c>
      <c r="B160" s="814" t="s">
        <v>603</v>
      </c>
      <c r="C160" s="815" t="s">
        <v>150</v>
      </c>
      <c r="D160" s="810" t="s">
        <v>520</v>
      </c>
      <c r="E160" s="807">
        <v>200</v>
      </c>
      <c r="F160" s="1317">
        <f>SUM('[1]прил5'!H329)</f>
        <v>0</v>
      </c>
      <c r="G160" s="821"/>
    </row>
    <row r="161" spans="1:7" ht="33" customHeight="1" hidden="1">
      <c r="A161" s="729" t="s">
        <v>160</v>
      </c>
      <c r="B161" s="814" t="s">
        <v>603</v>
      </c>
      <c r="C161" s="815" t="s">
        <v>150</v>
      </c>
      <c r="D161" s="810" t="s">
        <v>520</v>
      </c>
      <c r="E161" s="807">
        <v>800</v>
      </c>
      <c r="F161" s="1317">
        <f>SUM('[1]прил5'!H330)</f>
        <v>0</v>
      </c>
      <c r="G161" s="821"/>
    </row>
    <row r="162" spans="1:7" ht="37.5" customHeight="1" hidden="1">
      <c r="A162" s="939" t="s">
        <v>607</v>
      </c>
      <c r="B162" s="945" t="s">
        <v>603</v>
      </c>
      <c r="C162" s="946" t="s">
        <v>151</v>
      </c>
      <c r="D162" s="942" t="s">
        <v>516</v>
      </c>
      <c r="E162" s="925"/>
      <c r="F162" s="1313">
        <f>SUM(F163)</f>
        <v>0</v>
      </c>
      <c r="G162" s="821"/>
    </row>
    <row r="163" spans="1:7" ht="39.75" customHeight="1" hidden="1">
      <c r="A163" s="954" t="s">
        <v>209</v>
      </c>
      <c r="B163" s="951" t="s">
        <v>603</v>
      </c>
      <c r="C163" s="952" t="s">
        <v>151</v>
      </c>
      <c r="D163" s="934" t="s">
        <v>536</v>
      </c>
      <c r="E163" s="930"/>
      <c r="F163" s="1331">
        <f>SUM(F164)</f>
        <v>0</v>
      </c>
      <c r="G163" s="821"/>
    </row>
    <row r="164" spans="1:6" ht="39.75" customHeight="1" hidden="1">
      <c r="A164" s="816" t="s">
        <v>157</v>
      </c>
      <c r="B164" s="814" t="s">
        <v>603</v>
      </c>
      <c r="C164" s="815" t="s">
        <v>151</v>
      </c>
      <c r="D164" s="810" t="s">
        <v>536</v>
      </c>
      <c r="E164" s="807">
        <v>100</v>
      </c>
      <c r="F164" s="1317">
        <f>SUM('[1]прил5'!H333)</f>
        <v>0</v>
      </c>
    </row>
    <row r="165" spans="1:7" ht="39.75" customHeight="1" hidden="1">
      <c r="A165" s="706" t="s">
        <v>608</v>
      </c>
      <c r="B165" s="947" t="s">
        <v>609</v>
      </c>
      <c r="C165" s="948" t="s">
        <v>515</v>
      </c>
      <c r="D165" s="949" t="s">
        <v>516</v>
      </c>
      <c r="E165" s="955"/>
      <c r="F165" s="1312" t="e">
        <f>SUM(F166)</f>
        <v>#REF!</v>
      </c>
      <c r="G165" s="821"/>
    </row>
    <row r="166" spans="1:7" ht="31.5" customHeight="1" hidden="1">
      <c r="A166" s="907" t="s">
        <v>610</v>
      </c>
      <c r="B166" s="936" t="s">
        <v>349</v>
      </c>
      <c r="C166" s="937" t="s">
        <v>515</v>
      </c>
      <c r="D166" s="938" t="s">
        <v>516</v>
      </c>
      <c r="E166" s="956"/>
      <c r="F166" s="1333" t="e">
        <f>SUM(F167)</f>
        <v>#REF!</v>
      </c>
      <c r="G166" s="821"/>
    </row>
    <row r="167" spans="1:7" ht="32.25" customHeight="1" hidden="1">
      <c r="A167" s="912" t="s">
        <v>611</v>
      </c>
      <c r="B167" s="945" t="s">
        <v>349</v>
      </c>
      <c r="C167" s="946" t="s">
        <v>150</v>
      </c>
      <c r="D167" s="942" t="s">
        <v>516</v>
      </c>
      <c r="E167" s="957"/>
      <c r="F167" s="1313" t="e">
        <f>SUM(F168+F170)</f>
        <v>#REF!</v>
      </c>
      <c r="G167" s="821"/>
    </row>
    <row r="168" spans="1:7" ht="24" customHeight="1" hidden="1">
      <c r="A168" s="690" t="s">
        <v>612</v>
      </c>
      <c r="B168" s="951" t="s">
        <v>349</v>
      </c>
      <c r="C168" s="952" t="s">
        <v>150</v>
      </c>
      <c r="D168" s="934" t="s">
        <v>613</v>
      </c>
      <c r="E168" s="958"/>
      <c r="F168" s="1331">
        <f>SUM(F169)</f>
        <v>583122</v>
      </c>
      <c r="G168" s="821"/>
    </row>
    <row r="169" spans="1:7" ht="22.5" customHeight="1" hidden="1">
      <c r="A169" s="699" t="s">
        <v>158</v>
      </c>
      <c r="B169" s="814" t="s">
        <v>349</v>
      </c>
      <c r="C169" s="815" t="s">
        <v>150</v>
      </c>
      <c r="D169" s="810" t="s">
        <v>613</v>
      </c>
      <c r="E169" s="817" t="s">
        <v>159</v>
      </c>
      <c r="F169" s="1317">
        <f>SUM('[1]прил5'!H113+'[1]прил5'!H192)</f>
        <v>583122</v>
      </c>
      <c r="G169" s="821"/>
    </row>
    <row r="170" spans="1:7" ht="27.75" customHeight="1" hidden="1">
      <c r="A170" s="690" t="s">
        <v>614</v>
      </c>
      <c r="B170" s="951" t="s">
        <v>349</v>
      </c>
      <c r="C170" s="952" t="s">
        <v>150</v>
      </c>
      <c r="D170" s="934" t="s">
        <v>615</v>
      </c>
      <c r="E170" s="958"/>
      <c r="F170" s="1331" t="e">
        <f>SUM(F171)</f>
        <v>#REF!</v>
      </c>
      <c r="G170" s="821"/>
    </row>
    <row r="171" spans="1:6" ht="19.5" customHeight="1" hidden="1">
      <c r="A171" s="699" t="s">
        <v>158</v>
      </c>
      <c r="B171" s="814" t="s">
        <v>349</v>
      </c>
      <c r="C171" s="815" t="s">
        <v>150</v>
      </c>
      <c r="D171" s="810" t="s">
        <v>615</v>
      </c>
      <c r="E171" s="817" t="s">
        <v>159</v>
      </c>
      <c r="F171" s="1317" t="e">
        <f>SUM('[1]прил5'!H48)</f>
        <v>#REF!</v>
      </c>
    </row>
    <row r="172" spans="1:6" ht="26.25" customHeight="1" hidden="1">
      <c r="A172" s="706" t="s">
        <v>616</v>
      </c>
      <c r="B172" s="947" t="s">
        <v>617</v>
      </c>
      <c r="C172" s="948" t="s">
        <v>515</v>
      </c>
      <c r="D172" s="949" t="s">
        <v>516</v>
      </c>
      <c r="E172" s="955"/>
      <c r="F172" s="1312">
        <f>SUM(F173)</f>
        <v>0</v>
      </c>
    </row>
    <row r="173" spans="1:6" ht="47.25" customHeight="1" hidden="1">
      <c r="A173" s="959" t="s">
        <v>618</v>
      </c>
      <c r="B173" s="937" t="s">
        <v>213</v>
      </c>
      <c r="C173" s="937" t="s">
        <v>515</v>
      </c>
      <c r="D173" s="938" t="s">
        <v>516</v>
      </c>
      <c r="E173" s="956"/>
      <c r="F173" s="1333">
        <f>SUM(F174)</f>
        <v>0</v>
      </c>
    </row>
    <row r="174" spans="1:6" ht="38.25" customHeight="1" hidden="1">
      <c r="A174" s="960" t="s">
        <v>619</v>
      </c>
      <c r="B174" s="946" t="s">
        <v>213</v>
      </c>
      <c r="C174" s="946" t="s">
        <v>150</v>
      </c>
      <c r="D174" s="942" t="s">
        <v>516</v>
      </c>
      <c r="E174" s="957"/>
      <c r="F174" s="1313">
        <f>SUM(F175)</f>
        <v>0</v>
      </c>
    </row>
    <row r="175" spans="1:6" ht="36" customHeight="1" hidden="1">
      <c r="A175" s="961" t="s">
        <v>620</v>
      </c>
      <c r="B175" s="952" t="s">
        <v>213</v>
      </c>
      <c r="C175" s="952" t="s">
        <v>150</v>
      </c>
      <c r="D175" s="934" t="s">
        <v>621</v>
      </c>
      <c r="E175" s="958"/>
      <c r="F175" s="1331">
        <f>SUM(F176)</f>
        <v>0</v>
      </c>
    </row>
    <row r="176" spans="1:6" ht="63" customHeight="1" hidden="1">
      <c r="A176" s="962" t="s">
        <v>158</v>
      </c>
      <c r="B176" s="815" t="s">
        <v>213</v>
      </c>
      <c r="C176" s="815" t="s">
        <v>150</v>
      </c>
      <c r="D176" s="810" t="s">
        <v>621</v>
      </c>
      <c r="E176" s="817" t="s">
        <v>159</v>
      </c>
      <c r="F176" s="1317">
        <f>SUM('[1]прил5'!H197)</f>
        <v>0</v>
      </c>
    </row>
    <row r="177" spans="1:6" ht="93.75" customHeight="1" hidden="1">
      <c r="A177" s="1228" t="s">
        <v>961</v>
      </c>
      <c r="B177" s="947" t="s">
        <v>962</v>
      </c>
      <c r="C177" s="948" t="s">
        <v>515</v>
      </c>
      <c r="D177" s="949" t="s">
        <v>516</v>
      </c>
      <c r="E177" s="1229"/>
      <c r="F177" s="1312">
        <f>SUM(F178)</f>
        <v>0</v>
      </c>
    </row>
    <row r="178" spans="1:6" ht="126" hidden="1">
      <c r="A178" s="1230" t="s">
        <v>907</v>
      </c>
      <c r="B178" s="936" t="s">
        <v>963</v>
      </c>
      <c r="C178" s="937" t="s">
        <v>515</v>
      </c>
      <c r="D178" s="938" t="s">
        <v>516</v>
      </c>
      <c r="E178" s="956"/>
      <c r="F178" s="1334">
        <f>SUM(F179)</f>
        <v>0</v>
      </c>
    </row>
    <row r="179" spans="1:6" ht="46.5" customHeight="1" hidden="1">
      <c r="A179" s="293" t="s">
        <v>908</v>
      </c>
      <c r="B179" s="814" t="s">
        <v>963</v>
      </c>
      <c r="C179" s="815" t="s">
        <v>150</v>
      </c>
      <c r="D179" s="810" t="s">
        <v>516</v>
      </c>
      <c r="E179" s="817"/>
      <c r="F179" s="1316">
        <f>SUM(F180)</f>
        <v>0</v>
      </c>
    </row>
    <row r="180" spans="1:6" ht="36.75" customHeight="1" hidden="1">
      <c r="A180" s="294" t="s">
        <v>909</v>
      </c>
      <c r="B180" s="814" t="s">
        <v>963</v>
      </c>
      <c r="C180" s="815" t="s">
        <v>150</v>
      </c>
      <c r="D180" s="810" t="s">
        <v>964</v>
      </c>
      <c r="E180" s="817"/>
      <c r="F180" s="1316">
        <f>SUM(F181)</f>
        <v>0</v>
      </c>
    </row>
    <row r="181" spans="1:6" ht="76.5" customHeight="1" hidden="1">
      <c r="A181" s="135" t="s">
        <v>804</v>
      </c>
      <c r="B181" s="814" t="s">
        <v>963</v>
      </c>
      <c r="C181" s="815" t="s">
        <v>150</v>
      </c>
      <c r="D181" s="810" t="s">
        <v>964</v>
      </c>
      <c r="E181" s="817" t="s">
        <v>159</v>
      </c>
      <c r="F181" s="1317"/>
    </row>
    <row r="182" spans="1:6" ht="76.5" customHeight="1">
      <c r="A182" s="699" t="s">
        <v>157</v>
      </c>
      <c r="B182" s="1224" t="s">
        <v>524</v>
      </c>
      <c r="C182" s="1225" t="s">
        <v>151</v>
      </c>
      <c r="D182" s="1226" t="s">
        <v>525</v>
      </c>
      <c r="E182" s="817" t="s">
        <v>152</v>
      </c>
      <c r="F182" s="1317">
        <v>12884</v>
      </c>
    </row>
    <row r="183" spans="1:6" ht="62.25" customHeight="1" hidden="1">
      <c r="A183" s="963" t="s">
        <v>755</v>
      </c>
      <c r="B183" s="964" t="s">
        <v>622</v>
      </c>
      <c r="C183" s="887" t="s">
        <v>515</v>
      </c>
      <c r="D183" s="888" t="s">
        <v>516</v>
      </c>
      <c r="E183" s="965"/>
      <c r="F183" s="1312">
        <f>SUM(F184)</f>
        <v>0</v>
      </c>
    </row>
    <row r="184" spans="1:6" ht="63" hidden="1">
      <c r="A184" s="959" t="s">
        <v>748</v>
      </c>
      <c r="B184" s="936" t="s">
        <v>623</v>
      </c>
      <c r="C184" s="937" t="s">
        <v>515</v>
      </c>
      <c r="D184" s="938" t="s">
        <v>516</v>
      </c>
      <c r="E184" s="956"/>
      <c r="F184" s="1333">
        <f>SUM(F185)</f>
        <v>0</v>
      </c>
    </row>
    <row r="185" spans="1:6" ht="69" customHeight="1" hidden="1">
      <c r="A185" s="966" t="s">
        <v>749</v>
      </c>
      <c r="B185" s="945" t="s">
        <v>623</v>
      </c>
      <c r="C185" s="946" t="s">
        <v>150</v>
      </c>
      <c r="D185" s="942" t="s">
        <v>516</v>
      </c>
      <c r="E185" s="957"/>
      <c r="F185" s="1316">
        <f>SUM(F186+F192+F188)</f>
        <v>0</v>
      </c>
    </row>
    <row r="186" spans="1:6" ht="31.5" hidden="1">
      <c r="A186" s="1082" t="s">
        <v>818</v>
      </c>
      <c r="B186" s="951" t="s">
        <v>623</v>
      </c>
      <c r="C186" s="952" t="s">
        <v>150</v>
      </c>
      <c r="D186" s="934" t="s">
        <v>827</v>
      </c>
      <c r="E186" s="958"/>
      <c r="F186" s="1331">
        <f>SUM(F187)</f>
        <v>0</v>
      </c>
    </row>
    <row r="187" spans="1:6" ht="31.5" hidden="1">
      <c r="A187" s="275" t="s">
        <v>804</v>
      </c>
      <c r="B187" s="814" t="s">
        <v>623</v>
      </c>
      <c r="C187" s="815" t="s">
        <v>150</v>
      </c>
      <c r="D187" s="810" t="s">
        <v>827</v>
      </c>
      <c r="E187" s="817" t="s">
        <v>159</v>
      </c>
      <c r="F187" s="1317"/>
    </row>
    <row r="188" spans="1:6" ht="84" customHeight="1" hidden="1">
      <c r="A188" s="967" t="s">
        <v>751</v>
      </c>
      <c r="B188" s="951" t="s">
        <v>623</v>
      </c>
      <c r="C188" s="952" t="s">
        <v>150</v>
      </c>
      <c r="D188" s="934" t="s">
        <v>976</v>
      </c>
      <c r="E188" s="958"/>
      <c r="F188" s="1331">
        <f>SUM(F189)</f>
        <v>0</v>
      </c>
    </row>
    <row r="189" spans="1:6" ht="45.75" customHeight="1" hidden="1">
      <c r="A189" s="135" t="s">
        <v>804</v>
      </c>
      <c r="B189" s="814" t="s">
        <v>623</v>
      </c>
      <c r="C189" s="815" t="s">
        <v>150</v>
      </c>
      <c r="D189" s="810" t="s">
        <v>976</v>
      </c>
      <c r="E189" s="817" t="s">
        <v>159</v>
      </c>
      <c r="F189" s="1317"/>
    </row>
    <row r="190" spans="1:6" ht="33.75" customHeight="1" hidden="1">
      <c r="A190" s="275" t="s">
        <v>916</v>
      </c>
      <c r="B190" s="814" t="s">
        <v>623</v>
      </c>
      <c r="C190" s="815" t="s">
        <v>150</v>
      </c>
      <c r="D190" s="810" t="s">
        <v>965</v>
      </c>
      <c r="E190" s="817"/>
      <c r="F190" s="1313">
        <f>SUM(F191)</f>
        <v>0</v>
      </c>
    </row>
    <row r="191" spans="1:6" ht="40.5" customHeight="1" hidden="1">
      <c r="A191" s="275" t="s">
        <v>804</v>
      </c>
      <c r="B191" s="814" t="s">
        <v>623</v>
      </c>
      <c r="C191" s="815" t="s">
        <v>150</v>
      </c>
      <c r="D191" s="810" t="s">
        <v>965</v>
      </c>
      <c r="E191" s="817" t="s">
        <v>159</v>
      </c>
      <c r="F191" s="1317"/>
    </row>
    <row r="192" spans="1:6" ht="80.25" customHeight="1" hidden="1">
      <c r="A192" s="1086" t="s">
        <v>816</v>
      </c>
      <c r="B192" s="1083" t="s">
        <v>623</v>
      </c>
      <c r="C192" s="1084" t="s">
        <v>150</v>
      </c>
      <c r="D192" s="1085" t="s">
        <v>966</v>
      </c>
      <c r="E192" s="1087"/>
      <c r="F192" s="1331">
        <f>SUM(F193)</f>
        <v>0</v>
      </c>
    </row>
    <row r="193" spans="1:6" ht="35.25" customHeight="1" hidden="1">
      <c r="A193" s="275" t="s">
        <v>804</v>
      </c>
      <c r="B193" s="814" t="s">
        <v>623</v>
      </c>
      <c r="C193" s="815" t="s">
        <v>150</v>
      </c>
      <c r="D193" s="810" t="s">
        <v>966</v>
      </c>
      <c r="E193" s="817" t="s">
        <v>159</v>
      </c>
      <c r="F193" s="1317"/>
    </row>
    <row r="194" spans="1:6" ht="98.25" customHeight="1">
      <c r="A194" s="706" t="s">
        <v>491</v>
      </c>
      <c r="B194" s="964" t="s">
        <v>215</v>
      </c>
      <c r="C194" s="887" t="s">
        <v>515</v>
      </c>
      <c r="D194" s="888" t="s">
        <v>516</v>
      </c>
      <c r="E194" s="965"/>
      <c r="F194" s="1312">
        <f>SUM(F195+F199)</f>
        <v>461769</v>
      </c>
    </row>
    <row r="195" spans="1:6" ht="127.5" customHeight="1">
      <c r="A195" s="907" t="s">
        <v>492</v>
      </c>
      <c r="B195" s="936" t="s">
        <v>216</v>
      </c>
      <c r="C195" s="937" t="s">
        <v>515</v>
      </c>
      <c r="D195" s="938" t="s">
        <v>516</v>
      </c>
      <c r="E195" s="968"/>
      <c r="F195" s="1333">
        <f>SUM(F196+F232+F234)</f>
        <v>183041</v>
      </c>
    </row>
    <row r="196" spans="1:6" ht="84" customHeight="1">
      <c r="A196" s="969" t="s">
        <v>476</v>
      </c>
      <c r="B196" s="970" t="s">
        <v>216</v>
      </c>
      <c r="C196" s="971" t="s">
        <v>150</v>
      </c>
      <c r="D196" s="972" t="s">
        <v>516</v>
      </c>
      <c r="E196" s="973"/>
      <c r="F196" s="1335">
        <f>SUM(F197)</f>
        <v>35067</v>
      </c>
    </row>
    <row r="197" spans="1:6" ht="58.5" customHeight="1">
      <c r="A197" s="974" t="s">
        <v>475</v>
      </c>
      <c r="B197" s="975" t="s">
        <v>216</v>
      </c>
      <c r="C197" s="976" t="s">
        <v>150</v>
      </c>
      <c r="D197" s="977" t="s">
        <v>763</v>
      </c>
      <c r="E197" s="978"/>
      <c r="F197" s="1336">
        <f>SUM(F198)</f>
        <v>35067</v>
      </c>
    </row>
    <row r="198" spans="1:6" ht="42.75" customHeight="1">
      <c r="A198" s="135" t="s">
        <v>804</v>
      </c>
      <c r="B198" s="814" t="s">
        <v>216</v>
      </c>
      <c r="C198" s="815" t="s">
        <v>150</v>
      </c>
      <c r="D198" s="810" t="s">
        <v>763</v>
      </c>
      <c r="E198" s="818" t="s">
        <v>159</v>
      </c>
      <c r="F198" s="1317">
        <v>35067</v>
      </c>
    </row>
    <row r="199" spans="1:6" ht="65.25" customHeight="1">
      <c r="A199" s="912" t="s">
        <v>476</v>
      </c>
      <c r="B199" s="945" t="s">
        <v>216</v>
      </c>
      <c r="C199" s="946" t="s">
        <v>150</v>
      </c>
      <c r="D199" s="942" t="s">
        <v>516</v>
      </c>
      <c r="E199" s="979"/>
      <c r="F199" s="1313">
        <f>SUM(F200+F202+F209+F205)</f>
        <v>278728</v>
      </c>
    </row>
    <row r="200" spans="1:6" ht="44.25" customHeight="1">
      <c r="A200" s="980" t="s">
        <v>481</v>
      </c>
      <c r="B200" s="951" t="s">
        <v>216</v>
      </c>
      <c r="C200" s="952" t="s">
        <v>150</v>
      </c>
      <c r="D200" s="934" t="s">
        <v>626</v>
      </c>
      <c r="E200" s="981"/>
      <c r="F200" s="1331">
        <f>F201</f>
        <v>40000</v>
      </c>
    </row>
    <row r="201" spans="1:6" ht="36" customHeight="1">
      <c r="A201" s="135" t="s">
        <v>804</v>
      </c>
      <c r="B201" s="814" t="s">
        <v>216</v>
      </c>
      <c r="C201" s="815" t="s">
        <v>150</v>
      </c>
      <c r="D201" s="810" t="s">
        <v>626</v>
      </c>
      <c r="E201" s="818" t="s">
        <v>159</v>
      </c>
      <c r="F201" s="1317">
        <v>40000</v>
      </c>
    </row>
    <row r="202" spans="1:6" ht="45.75" customHeight="1">
      <c r="A202" s="982" t="s">
        <v>509</v>
      </c>
      <c r="B202" s="951" t="s">
        <v>216</v>
      </c>
      <c r="C202" s="952" t="s">
        <v>150</v>
      </c>
      <c r="D202" s="934" t="s">
        <v>525</v>
      </c>
      <c r="E202" s="981"/>
      <c r="F202" s="1331">
        <f>SUM(F203+F204)</f>
        <v>12884</v>
      </c>
    </row>
    <row r="203" spans="1:6" ht="72.75" customHeight="1">
      <c r="A203" s="684" t="s">
        <v>157</v>
      </c>
      <c r="B203" s="814" t="s">
        <v>216</v>
      </c>
      <c r="C203" s="815" t="s">
        <v>150</v>
      </c>
      <c r="D203" s="810" t="s">
        <v>525</v>
      </c>
      <c r="E203" s="818" t="s">
        <v>152</v>
      </c>
      <c r="F203" s="1317">
        <v>12884</v>
      </c>
    </row>
    <row r="204" spans="1:6" ht="52.5" customHeight="1" hidden="1">
      <c r="A204" s="135" t="s">
        <v>804</v>
      </c>
      <c r="B204" s="814" t="s">
        <v>216</v>
      </c>
      <c r="C204" s="815" t="s">
        <v>150</v>
      </c>
      <c r="D204" s="810" t="s">
        <v>525</v>
      </c>
      <c r="E204" s="818" t="s">
        <v>159</v>
      </c>
      <c r="F204" s="1317">
        <v>0</v>
      </c>
    </row>
    <row r="205" spans="1:6" ht="151.5" customHeight="1">
      <c r="A205" s="935" t="s">
        <v>502</v>
      </c>
      <c r="B205" s="1466" t="s">
        <v>878</v>
      </c>
      <c r="C205" s="1467"/>
      <c r="D205" s="1468"/>
      <c r="E205" s="968"/>
      <c r="F205" s="1334">
        <f>SUM(F206)</f>
        <v>12884</v>
      </c>
    </row>
    <row r="206" spans="1:6" ht="75" customHeight="1">
      <c r="A206" s="691" t="s">
        <v>503</v>
      </c>
      <c r="B206" s="1469" t="s">
        <v>879</v>
      </c>
      <c r="C206" s="1470"/>
      <c r="D206" s="1471"/>
      <c r="E206" s="818"/>
      <c r="F206" s="1316">
        <f>SUM(F207)</f>
        <v>12884</v>
      </c>
    </row>
    <row r="207" spans="1:6" ht="62.25" customHeight="1">
      <c r="A207" s="739" t="s">
        <v>509</v>
      </c>
      <c r="B207" s="1472" t="s">
        <v>880</v>
      </c>
      <c r="C207" s="1470"/>
      <c r="D207" s="1471"/>
      <c r="E207" s="818"/>
      <c r="F207" s="1316">
        <f>SUM(F208)</f>
        <v>12884</v>
      </c>
    </row>
    <row r="208" spans="1:6" ht="84.75" customHeight="1">
      <c r="A208" s="137" t="s">
        <v>157</v>
      </c>
      <c r="B208" s="1472" t="s">
        <v>880</v>
      </c>
      <c r="C208" s="1470"/>
      <c r="D208" s="1471"/>
      <c r="E208" s="818" t="s">
        <v>152</v>
      </c>
      <c r="F208" s="1317">
        <v>12884</v>
      </c>
    </row>
    <row r="209" spans="1:6" ht="36" customHeight="1">
      <c r="A209" s="727" t="s">
        <v>218</v>
      </c>
      <c r="B209" s="814" t="s">
        <v>627</v>
      </c>
      <c r="C209" s="815" t="s">
        <v>150</v>
      </c>
      <c r="D209" s="810" t="s">
        <v>967</v>
      </c>
      <c r="E209" s="818"/>
      <c r="F209" s="1313">
        <f>SUM(F210)</f>
        <v>212960</v>
      </c>
    </row>
    <row r="210" spans="1:6" ht="56.25" customHeight="1">
      <c r="A210" s="135" t="s">
        <v>804</v>
      </c>
      <c r="B210" s="814" t="s">
        <v>627</v>
      </c>
      <c r="C210" s="815" t="s">
        <v>150</v>
      </c>
      <c r="D210" s="810" t="s">
        <v>967</v>
      </c>
      <c r="E210" s="818" t="s">
        <v>159</v>
      </c>
      <c r="F210" s="1317">
        <v>212960</v>
      </c>
    </row>
    <row r="211" spans="1:6" ht="113.25" customHeight="1" hidden="1">
      <c r="A211" s="967" t="s">
        <v>628</v>
      </c>
      <c r="B211" s="951" t="s">
        <v>497</v>
      </c>
      <c r="C211" s="952" t="s">
        <v>150</v>
      </c>
      <c r="D211" s="934" t="s">
        <v>629</v>
      </c>
      <c r="E211" s="981"/>
      <c r="F211" s="1331">
        <f>SUM(F212)</f>
        <v>0</v>
      </c>
    </row>
    <row r="212" spans="1:6" ht="103.5" customHeight="1" hidden="1">
      <c r="A212" s="796" t="s">
        <v>526</v>
      </c>
      <c r="B212" s="814" t="s">
        <v>497</v>
      </c>
      <c r="C212" s="815" t="s">
        <v>150</v>
      </c>
      <c r="D212" s="810" t="s">
        <v>629</v>
      </c>
      <c r="E212" s="818" t="s">
        <v>527</v>
      </c>
      <c r="F212" s="1317">
        <f>SUM('[1]прил5'!H448)</f>
        <v>0</v>
      </c>
    </row>
    <row r="213" spans="1:6" ht="96.75" customHeight="1" hidden="1">
      <c r="A213" s="1130" t="s">
        <v>919</v>
      </c>
      <c r="B213" s="814" t="s">
        <v>627</v>
      </c>
      <c r="C213" s="815" t="s">
        <v>151</v>
      </c>
      <c r="D213" s="810" t="s">
        <v>516</v>
      </c>
      <c r="E213" s="818"/>
      <c r="F213" s="1313">
        <f>SUM(F216+F214)</f>
        <v>0</v>
      </c>
    </row>
    <row r="214" spans="1:6" ht="92.25" customHeight="1" hidden="1">
      <c r="A214" s="296" t="s">
        <v>920</v>
      </c>
      <c r="B214" s="814" t="s">
        <v>627</v>
      </c>
      <c r="C214" s="815" t="s">
        <v>151</v>
      </c>
      <c r="D214" s="810" t="s">
        <v>968</v>
      </c>
      <c r="E214" s="818"/>
      <c r="F214" s="1316">
        <f>SUM(F215)</f>
        <v>0</v>
      </c>
    </row>
    <row r="215" spans="1:6" ht="75" customHeight="1" hidden="1">
      <c r="A215" s="275" t="s">
        <v>804</v>
      </c>
      <c r="B215" s="814" t="s">
        <v>627</v>
      </c>
      <c r="C215" s="815" t="s">
        <v>151</v>
      </c>
      <c r="D215" s="810" t="s">
        <v>968</v>
      </c>
      <c r="E215" s="818" t="s">
        <v>159</v>
      </c>
      <c r="F215" s="1337"/>
    </row>
    <row r="216" spans="1:6" ht="70.5" customHeight="1" hidden="1">
      <c r="A216" s="1231" t="s">
        <v>922</v>
      </c>
      <c r="B216" s="814" t="s">
        <v>627</v>
      </c>
      <c r="C216" s="815" t="s">
        <v>151</v>
      </c>
      <c r="D216" s="810" t="s">
        <v>969</v>
      </c>
      <c r="E216" s="818"/>
      <c r="F216" s="1316">
        <f>SUM(F217)</f>
        <v>0</v>
      </c>
    </row>
    <row r="217" spans="1:6" ht="55.5" customHeight="1" hidden="1">
      <c r="A217" s="276" t="s">
        <v>906</v>
      </c>
      <c r="B217" s="814" t="s">
        <v>627</v>
      </c>
      <c r="C217" s="815" t="s">
        <v>151</v>
      </c>
      <c r="D217" s="810" t="s">
        <v>969</v>
      </c>
      <c r="E217" s="818" t="s">
        <v>159</v>
      </c>
      <c r="F217" s="1317"/>
    </row>
    <row r="218" spans="1:6" ht="80.25" customHeight="1" hidden="1">
      <c r="A218" s="959" t="s">
        <v>756</v>
      </c>
      <c r="B218" s="936" t="s">
        <v>497</v>
      </c>
      <c r="C218" s="937" t="s">
        <v>515</v>
      </c>
      <c r="D218" s="938" t="s">
        <v>516</v>
      </c>
      <c r="E218" s="968"/>
      <c r="F218" s="1338">
        <f>+F219</f>
        <v>0</v>
      </c>
    </row>
    <row r="219" spans="1:6" ht="62.25" customHeight="1" hidden="1">
      <c r="A219" s="1232" t="s">
        <v>757</v>
      </c>
      <c r="B219" s="814" t="s">
        <v>497</v>
      </c>
      <c r="C219" s="815" t="s">
        <v>150</v>
      </c>
      <c r="D219" s="810" t="s">
        <v>516</v>
      </c>
      <c r="E219" s="818"/>
      <c r="F219" s="1286"/>
    </row>
    <row r="220" spans="1:6" ht="40.5" customHeight="1" hidden="1">
      <c r="A220" s="1233" t="s">
        <v>630</v>
      </c>
      <c r="B220" s="1234" t="s">
        <v>221</v>
      </c>
      <c r="C220" s="1235" t="s">
        <v>515</v>
      </c>
      <c r="D220" s="1236" t="s">
        <v>516</v>
      </c>
      <c r="E220" s="1237"/>
      <c r="F220" s="1312">
        <f>SUM(F221+F225+F229)</f>
        <v>0</v>
      </c>
    </row>
    <row r="221" spans="1:6" ht="99" customHeight="1" hidden="1">
      <c r="A221" s="699" t="s">
        <v>631</v>
      </c>
      <c r="B221" s="798" t="s">
        <v>632</v>
      </c>
      <c r="C221" s="799" t="s">
        <v>515</v>
      </c>
      <c r="D221" s="800" t="s">
        <v>516</v>
      </c>
      <c r="E221" s="801"/>
      <c r="F221" s="1333">
        <f>SUM(F222)</f>
        <v>0</v>
      </c>
    </row>
    <row r="222" spans="1:6" ht="90.75" customHeight="1" hidden="1">
      <c r="A222" s="699" t="s">
        <v>633</v>
      </c>
      <c r="B222" s="798" t="s">
        <v>632</v>
      </c>
      <c r="C222" s="799" t="s">
        <v>150</v>
      </c>
      <c r="D222" s="800" t="s">
        <v>516</v>
      </c>
      <c r="E222" s="801"/>
      <c r="F222" s="1313">
        <f>SUM(F223)</f>
        <v>0</v>
      </c>
    </row>
    <row r="223" spans="1:7" ht="80.25" customHeight="1" hidden="1">
      <c r="A223" s="699" t="s">
        <v>223</v>
      </c>
      <c r="B223" s="798" t="s">
        <v>632</v>
      </c>
      <c r="C223" s="799" t="s">
        <v>150</v>
      </c>
      <c r="D223" s="800" t="s">
        <v>634</v>
      </c>
      <c r="E223" s="801"/>
      <c r="F223" s="1331">
        <f>SUM(F224)</f>
        <v>0</v>
      </c>
      <c r="G223" s="821"/>
    </row>
    <row r="224" spans="1:7" ht="84" customHeight="1" hidden="1">
      <c r="A224" s="699" t="s">
        <v>158</v>
      </c>
      <c r="B224" s="798" t="s">
        <v>632</v>
      </c>
      <c r="C224" s="799" t="s">
        <v>150</v>
      </c>
      <c r="D224" s="800" t="s">
        <v>634</v>
      </c>
      <c r="E224" s="801" t="s">
        <v>159</v>
      </c>
      <c r="F224" s="1317">
        <f>SUM('[1]прил5'!H305)</f>
        <v>0</v>
      </c>
      <c r="G224" s="821"/>
    </row>
    <row r="225" spans="1:7" ht="66.75" customHeight="1" hidden="1">
      <c r="A225" s="699" t="s">
        <v>635</v>
      </c>
      <c r="B225" s="798" t="s">
        <v>636</v>
      </c>
      <c r="C225" s="799" t="s">
        <v>515</v>
      </c>
      <c r="D225" s="800" t="s">
        <v>516</v>
      </c>
      <c r="E225" s="801"/>
      <c r="F225" s="1333">
        <f>SUM(F226)</f>
        <v>0</v>
      </c>
      <c r="G225" s="821"/>
    </row>
    <row r="226" spans="1:7" ht="33" customHeight="1" hidden="1">
      <c r="A226" s="699" t="s">
        <v>637</v>
      </c>
      <c r="B226" s="798" t="s">
        <v>636</v>
      </c>
      <c r="C226" s="799" t="s">
        <v>150</v>
      </c>
      <c r="D226" s="800" t="s">
        <v>516</v>
      </c>
      <c r="E226" s="801"/>
      <c r="F226" s="1313">
        <f>SUM(F227)</f>
        <v>0</v>
      </c>
      <c r="G226" s="821"/>
    </row>
    <row r="227" spans="1:7" ht="36.75" customHeight="1" hidden="1">
      <c r="A227" s="699" t="s">
        <v>356</v>
      </c>
      <c r="B227" s="798" t="s">
        <v>636</v>
      </c>
      <c r="C227" s="799" t="s">
        <v>150</v>
      </c>
      <c r="D227" s="800" t="s">
        <v>638</v>
      </c>
      <c r="E227" s="801"/>
      <c r="F227" s="1331">
        <f>SUM(F228)</f>
        <v>0</v>
      </c>
      <c r="G227" s="821"/>
    </row>
    <row r="228" spans="1:7" ht="63" customHeight="1" hidden="1">
      <c r="A228" s="699" t="s">
        <v>158</v>
      </c>
      <c r="B228" s="798" t="s">
        <v>636</v>
      </c>
      <c r="C228" s="799" t="s">
        <v>150</v>
      </c>
      <c r="D228" s="800" t="s">
        <v>638</v>
      </c>
      <c r="E228" s="801" t="s">
        <v>159</v>
      </c>
      <c r="F228" s="1317">
        <f>SUM('[1]прил5'!H491)</f>
        <v>0</v>
      </c>
      <c r="G228" s="821"/>
    </row>
    <row r="229" spans="1:7" ht="110.25" customHeight="1" hidden="1">
      <c r="A229" s="699" t="s">
        <v>639</v>
      </c>
      <c r="B229" s="798" t="s">
        <v>636</v>
      </c>
      <c r="C229" s="799" t="s">
        <v>515</v>
      </c>
      <c r="D229" s="800" t="s">
        <v>516</v>
      </c>
      <c r="E229" s="801"/>
      <c r="F229" s="1333">
        <f>SUM(F230)</f>
        <v>0</v>
      </c>
      <c r="G229" s="821"/>
    </row>
    <row r="230" spans="1:7" ht="63" customHeight="1" hidden="1">
      <c r="A230" s="699" t="s">
        <v>640</v>
      </c>
      <c r="B230" s="798" t="s">
        <v>636</v>
      </c>
      <c r="C230" s="799" t="s">
        <v>150</v>
      </c>
      <c r="D230" s="800" t="s">
        <v>516</v>
      </c>
      <c r="E230" s="801"/>
      <c r="F230" s="1313">
        <f>SUM(F231)</f>
        <v>0</v>
      </c>
      <c r="G230" s="821"/>
    </row>
    <row r="231" spans="1:7" ht="36" customHeight="1" hidden="1">
      <c r="A231" s="699" t="s">
        <v>641</v>
      </c>
      <c r="B231" s="798" t="s">
        <v>636</v>
      </c>
      <c r="C231" s="799" t="s">
        <v>150</v>
      </c>
      <c r="D231" s="800" t="s">
        <v>642</v>
      </c>
      <c r="E231" s="801"/>
      <c r="F231" s="1331">
        <f>SUM(F238:F239)</f>
        <v>0</v>
      </c>
      <c r="G231" s="821"/>
    </row>
    <row r="232" spans="1:7" ht="65.25" customHeight="1">
      <c r="A232" s="689" t="s">
        <v>911</v>
      </c>
      <c r="B232" s="814" t="s">
        <v>497</v>
      </c>
      <c r="C232" s="815" t="s">
        <v>150</v>
      </c>
      <c r="D232" s="810" t="s">
        <v>970</v>
      </c>
      <c r="E232" s="801"/>
      <c r="F232" s="1313">
        <f>SUM(F233)</f>
        <v>103582</v>
      </c>
      <c r="G232" s="821"/>
    </row>
    <row r="233" spans="1:7" ht="42.75" customHeight="1">
      <c r="A233" s="728" t="s">
        <v>804</v>
      </c>
      <c r="B233" s="814" t="s">
        <v>497</v>
      </c>
      <c r="C233" s="815" t="s">
        <v>150</v>
      </c>
      <c r="D233" s="810" t="s">
        <v>970</v>
      </c>
      <c r="E233" s="801" t="s">
        <v>159</v>
      </c>
      <c r="F233" s="1317">
        <v>103582</v>
      </c>
      <c r="G233" s="821"/>
    </row>
    <row r="234" spans="1:7" ht="51" customHeight="1">
      <c r="A234" s="1238" t="s">
        <v>914</v>
      </c>
      <c r="B234" s="814" t="s">
        <v>497</v>
      </c>
      <c r="C234" s="815" t="s">
        <v>150</v>
      </c>
      <c r="D234" s="810" t="s">
        <v>971</v>
      </c>
      <c r="E234" s="801"/>
      <c r="F234" s="1313">
        <f>SUM(F235)</f>
        <v>44392</v>
      </c>
      <c r="G234" s="821"/>
    </row>
    <row r="235" spans="1:7" ht="45.75" customHeight="1">
      <c r="A235" s="728" t="s">
        <v>804</v>
      </c>
      <c r="B235" s="814" t="s">
        <v>497</v>
      </c>
      <c r="C235" s="815" t="s">
        <v>150</v>
      </c>
      <c r="D235" s="810" t="s">
        <v>971</v>
      </c>
      <c r="E235" s="801" t="s">
        <v>159</v>
      </c>
      <c r="F235" s="1317">
        <v>44392</v>
      </c>
      <c r="G235" s="821"/>
    </row>
    <row r="236" spans="1:7" ht="39.75" customHeight="1" hidden="1">
      <c r="A236" s="1239" t="s">
        <v>824</v>
      </c>
      <c r="B236" s="814" t="s">
        <v>497</v>
      </c>
      <c r="C236" s="815" t="s">
        <v>150</v>
      </c>
      <c r="D236" s="810" t="s">
        <v>828</v>
      </c>
      <c r="E236" s="801"/>
      <c r="F236" s="1313">
        <f>SUM(F237)</f>
        <v>0</v>
      </c>
      <c r="G236" s="821"/>
    </row>
    <row r="237" spans="1:6" ht="51" customHeight="1" hidden="1">
      <c r="A237" s="135" t="s">
        <v>804</v>
      </c>
      <c r="B237" s="814" t="s">
        <v>497</v>
      </c>
      <c r="C237" s="815" t="s">
        <v>150</v>
      </c>
      <c r="D237" s="810" t="s">
        <v>828</v>
      </c>
      <c r="E237" s="801" t="s">
        <v>159</v>
      </c>
      <c r="F237" s="1317"/>
    </row>
    <row r="238" spans="1:7" ht="37.5" customHeight="1" hidden="1">
      <c r="A238" s="690" t="s">
        <v>509</v>
      </c>
      <c r="B238" s="951" t="s">
        <v>497</v>
      </c>
      <c r="C238" s="952" t="s">
        <v>150</v>
      </c>
      <c r="D238" s="934" t="s">
        <v>525</v>
      </c>
      <c r="E238" s="981"/>
      <c r="F238" s="1331">
        <f>SUM(F239)</f>
        <v>0</v>
      </c>
      <c r="G238" s="821"/>
    </row>
    <row r="239" spans="1:7" ht="42.75" customHeight="1" hidden="1">
      <c r="A239" s="684" t="s">
        <v>157</v>
      </c>
      <c r="B239" s="814" t="s">
        <v>497</v>
      </c>
      <c r="C239" s="815" t="s">
        <v>150</v>
      </c>
      <c r="D239" s="810" t="s">
        <v>525</v>
      </c>
      <c r="E239" s="818" t="s">
        <v>152</v>
      </c>
      <c r="F239" s="1317"/>
      <c r="G239" s="821"/>
    </row>
    <row r="240" spans="1:7" ht="88.5" customHeight="1">
      <c r="A240" s="706" t="s">
        <v>758</v>
      </c>
      <c r="B240" s="947" t="s">
        <v>643</v>
      </c>
      <c r="C240" s="948" t="s">
        <v>515</v>
      </c>
      <c r="D240" s="949" t="s">
        <v>516</v>
      </c>
      <c r="E240" s="955"/>
      <c r="F240" s="1312">
        <f>SUM(F241)</f>
        <v>312899.64</v>
      </c>
      <c r="G240" s="821"/>
    </row>
    <row r="241" spans="1:7" ht="99" customHeight="1">
      <c r="A241" s="935" t="s">
        <v>451</v>
      </c>
      <c r="B241" s="936" t="s">
        <v>644</v>
      </c>
      <c r="C241" s="937" t="s">
        <v>515</v>
      </c>
      <c r="D241" s="938" t="s">
        <v>516</v>
      </c>
      <c r="E241" s="956"/>
      <c r="F241" s="1333">
        <f>SUM(F242)</f>
        <v>312899.64</v>
      </c>
      <c r="G241" s="821"/>
    </row>
    <row r="242" spans="1:7" ht="78.75" customHeight="1">
      <c r="A242" s="729" t="s">
        <v>507</v>
      </c>
      <c r="B242" s="814" t="s">
        <v>644</v>
      </c>
      <c r="C242" s="815" t="s">
        <v>150</v>
      </c>
      <c r="D242" s="810" t="s">
        <v>516</v>
      </c>
      <c r="E242" s="817"/>
      <c r="F242" s="1313">
        <f>SUM(F243)</f>
        <v>312899.64</v>
      </c>
      <c r="G242" s="821"/>
    </row>
    <row r="243" spans="1:7" ht="37.5" customHeight="1">
      <c r="A243" s="729" t="s">
        <v>227</v>
      </c>
      <c r="B243" s="814" t="s">
        <v>644</v>
      </c>
      <c r="C243" s="815" t="s">
        <v>150</v>
      </c>
      <c r="D243" s="810" t="s">
        <v>645</v>
      </c>
      <c r="E243" s="817"/>
      <c r="F243" s="1313">
        <f>SUM(F244)</f>
        <v>312899.64</v>
      </c>
      <c r="G243" s="821"/>
    </row>
    <row r="244" spans="1:7" ht="43.5" customHeight="1">
      <c r="A244" s="135" t="s">
        <v>804</v>
      </c>
      <c r="B244" s="814" t="s">
        <v>644</v>
      </c>
      <c r="C244" s="815" t="s">
        <v>150</v>
      </c>
      <c r="D244" s="810" t="s">
        <v>645</v>
      </c>
      <c r="E244" s="817" t="s">
        <v>159</v>
      </c>
      <c r="F244" s="1317">
        <v>312899.64</v>
      </c>
      <c r="G244" s="821"/>
    </row>
    <row r="245" spans="1:7" ht="39.75" customHeight="1" hidden="1">
      <c r="A245" s="953" t="s">
        <v>646</v>
      </c>
      <c r="B245" s="947" t="s">
        <v>647</v>
      </c>
      <c r="C245" s="948" t="s">
        <v>515</v>
      </c>
      <c r="D245" s="949" t="s">
        <v>516</v>
      </c>
      <c r="E245" s="955"/>
      <c r="F245" s="1312" t="e">
        <f>SUM(F246+F250)</f>
        <v>#REF!</v>
      </c>
      <c r="G245" s="821"/>
    </row>
    <row r="246" spans="1:7" ht="42.75" customHeight="1" hidden="1">
      <c r="A246" s="917" t="s">
        <v>648</v>
      </c>
      <c r="B246" s="936" t="s">
        <v>649</v>
      </c>
      <c r="C246" s="937" t="s">
        <v>515</v>
      </c>
      <c r="D246" s="938" t="s">
        <v>516</v>
      </c>
      <c r="E246" s="956"/>
      <c r="F246" s="1333" t="e">
        <f>SUM(F247)</f>
        <v>#REF!</v>
      </c>
      <c r="G246" s="821"/>
    </row>
    <row r="247" spans="1:7" ht="45" customHeight="1" hidden="1">
      <c r="A247" s="921" t="s">
        <v>650</v>
      </c>
      <c r="B247" s="945" t="s">
        <v>649</v>
      </c>
      <c r="C247" s="946" t="s">
        <v>150</v>
      </c>
      <c r="D247" s="942" t="s">
        <v>516</v>
      </c>
      <c r="E247" s="979"/>
      <c r="F247" s="1313" t="e">
        <f>SUM(F248)</f>
        <v>#REF!</v>
      </c>
      <c r="G247" s="821"/>
    </row>
    <row r="248" spans="1:7" ht="65.25" customHeight="1" hidden="1">
      <c r="A248" s="926" t="s">
        <v>651</v>
      </c>
      <c r="B248" s="951" t="s">
        <v>649</v>
      </c>
      <c r="C248" s="952" t="s">
        <v>150</v>
      </c>
      <c r="D248" s="934" t="s">
        <v>652</v>
      </c>
      <c r="E248" s="981"/>
      <c r="F248" s="1331" t="e">
        <f>SUM(F249)</f>
        <v>#REF!</v>
      </c>
      <c r="G248" s="821"/>
    </row>
    <row r="249" spans="1:7" ht="69" customHeight="1" hidden="1">
      <c r="A249" s="729" t="s">
        <v>157</v>
      </c>
      <c r="B249" s="814" t="s">
        <v>649</v>
      </c>
      <c r="C249" s="815" t="s">
        <v>150</v>
      </c>
      <c r="D249" s="810" t="s">
        <v>652</v>
      </c>
      <c r="E249" s="818" t="s">
        <v>152</v>
      </c>
      <c r="F249" s="1317" t="e">
        <f>SUM('[1]прил5'!H58)</f>
        <v>#REF!</v>
      </c>
      <c r="G249" s="821"/>
    </row>
    <row r="250" spans="1:7" ht="126" customHeight="1" hidden="1">
      <c r="A250" s="917" t="s">
        <v>653</v>
      </c>
      <c r="B250" s="936" t="s">
        <v>654</v>
      </c>
      <c r="C250" s="937" t="s">
        <v>515</v>
      </c>
      <c r="D250" s="938" t="s">
        <v>516</v>
      </c>
      <c r="E250" s="956"/>
      <c r="F250" s="1333">
        <f>SUM(F251)</f>
        <v>5967</v>
      </c>
      <c r="G250" s="821"/>
    </row>
    <row r="251" spans="1:7" ht="57.75" customHeight="1" hidden="1">
      <c r="A251" s="939" t="s">
        <v>655</v>
      </c>
      <c r="B251" s="945" t="s">
        <v>654</v>
      </c>
      <c r="C251" s="946" t="s">
        <v>150</v>
      </c>
      <c r="D251" s="942" t="s">
        <v>516</v>
      </c>
      <c r="E251" s="979"/>
      <c r="F251" s="1313">
        <f>SUM(F252)</f>
        <v>5967</v>
      </c>
      <c r="G251" s="821"/>
    </row>
    <row r="252" spans="1:7" ht="43.5" customHeight="1" hidden="1">
      <c r="A252" s="926" t="s">
        <v>656</v>
      </c>
      <c r="B252" s="951" t="s">
        <v>654</v>
      </c>
      <c r="C252" s="952" t="s">
        <v>150</v>
      </c>
      <c r="D252" s="934" t="s">
        <v>657</v>
      </c>
      <c r="E252" s="981"/>
      <c r="F252" s="1331">
        <f>SUM(F253)</f>
        <v>5967</v>
      </c>
      <c r="G252" s="821"/>
    </row>
    <row r="253" spans="1:7" ht="31.5" customHeight="1" hidden="1">
      <c r="A253" s="729" t="s">
        <v>158</v>
      </c>
      <c r="B253" s="814" t="s">
        <v>654</v>
      </c>
      <c r="C253" s="815" t="s">
        <v>150</v>
      </c>
      <c r="D253" s="810" t="s">
        <v>657</v>
      </c>
      <c r="E253" s="818" t="s">
        <v>159</v>
      </c>
      <c r="F253" s="1317">
        <f>SUM('[1]прил5'!H127)</f>
        <v>5967</v>
      </c>
      <c r="G253" s="821"/>
    </row>
    <row r="254" spans="1:7" ht="111.75" customHeight="1">
      <c r="A254" s="706" t="s">
        <v>819</v>
      </c>
      <c r="B254" s="964" t="s">
        <v>658</v>
      </c>
      <c r="C254" s="887" t="s">
        <v>515</v>
      </c>
      <c r="D254" s="888" t="s">
        <v>516</v>
      </c>
      <c r="E254" s="983"/>
      <c r="F254" s="1339">
        <f>SUM(F255)</f>
        <v>3975404.78</v>
      </c>
      <c r="G254" s="821"/>
    </row>
    <row r="255" spans="1:7" ht="122.25" customHeight="1">
      <c r="A255" s="907" t="s">
        <v>809</v>
      </c>
      <c r="B255" s="984" t="s">
        <v>659</v>
      </c>
      <c r="C255" s="909" t="s">
        <v>515</v>
      </c>
      <c r="D255" s="910" t="s">
        <v>516</v>
      </c>
      <c r="E255" s="911"/>
      <c r="F255" s="1340">
        <f>+F256</f>
        <v>3975404.78</v>
      </c>
      <c r="G255" s="821"/>
    </row>
    <row r="256" spans="1:7" ht="83.25" customHeight="1">
      <c r="A256" s="699" t="s">
        <v>810</v>
      </c>
      <c r="B256" s="798" t="s">
        <v>659</v>
      </c>
      <c r="C256" s="799" t="s">
        <v>150</v>
      </c>
      <c r="D256" s="800" t="s">
        <v>516</v>
      </c>
      <c r="E256" s="801"/>
      <c r="F256" s="1286">
        <f>+F261+F263</f>
        <v>3975404.78</v>
      </c>
      <c r="G256" s="821"/>
    </row>
    <row r="257" spans="1:7" ht="90" customHeight="1" hidden="1">
      <c r="A257" s="690" t="s">
        <v>660</v>
      </c>
      <c r="B257" s="900" t="s">
        <v>659</v>
      </c>
      <c r="C257" s="901" t="s">
        <v>150</v>
      </c>
      <c r="D257" s="902" t="s">
        <v>661</v>
      </c>
      <c r="E257" s="903"/>
      <c r="F257" s="1331">
        <f>SUM(F258)</f>
        <v>0</v>
      </c>
      <c r="G257" s="821"/>
    </row>
    <row r="258" spans="1:7" ht="51.75" customHeight="1" hidden="1">
      <c r="A258" s="699" t="s">
        <v>624</v>
      </c>
      <c r="B258" s="798" t="s">
        <v>659</v>
      </c>
      <c r="C258" s="799" t="s">
        <v>150</v>
      </c>
      <c r="D258" s="800" t="s">
        <v>661</v>
      </c>
      <c r="E258" s="801" t="s">
        <v>625</v>
      </c>
      <c r="F258" s="1317">
        <f>SUM('[1]прил5'!H178)</f>
        <v>0</v>
      </c>
      <c r="G258" s="821"/>
    </row>
    <row r="259" spans="1:7" ht="103.5" customHeight="1" hidden="1">
      <c r="A259" s="690" t="s">
        <v>662</v>
      </c>
      <c r="B259" s="900" t="s">
        <v>659</v>
      </c>
      <c r="C259" s="901" t="s">
        <v>150</v>
      </c>
      <c r="D259" s="902" t="s">
        <v>663</v>
      </c>
      <c r="E259" s="903"/>
      <c r="F259" s="1331">
        <f>SUM(F260:F260)</f>
        <v>0</v>
      </c>
      <c r="G259" s="821"/>
    </row>
    <row r="260" spans="1:7" ht="58.5" customHeight="1" hidden="1">
      <c r="A260" s="699" t="s">
        <v>526</v>
      </c>
      <c r="B260" s="798" t="s">
        <v>659</v>
      </c>
      <c r="C260" s="799" t="s">
        <v>150</v>
      </c>
      <c r="D260" s="800" t="s">
        <v>663</v>
      </c>
      <c r="E260" s="801" t="s">
        <v>527</v>
      </c>
      <c r="F260" s="1317">
        <f>SUM('[1]прил5'!H180)</f>
        <v>0</v>
      </c>
      <c r="G260" s="821"/>
    </row>
    <row r="261" spans="1:7" ht="55.5" customHeight="1">
      <c r="A261" s="1238" t="s">
        <v>904</v>
      </c>
      <c r="B261" s="798" t="s">
        <v>659</v>
      </c>
      <c r="C261" s="799" t="s">
        <v>150</v>
      </c>
      <c r="D261" s="800" t="s">
        <v>663</v>
      </c>
      <c r="E261" s="801"/>
      <c r="F261" s="1341">
        <f>+F262</f>
        <v>3714543.78</v>
      </c>
      <c r="G261" s="821"/>
    </row>
    <row r="262" spans="1:7" ht="48.75" customHeight="1">
      <c r="A262" s="135" t="s">
        <v>804</v>
      </c>
      <c r="B262" s="798" t="s">
        <v>659</v>
      </c>
      <c r="C262" s="799" t="s">
        <v>150</v>
      </c>
      <c r="D262" s="800" t="s">
        <v>663</v>
      </c>
      <c r="E262" s="801" t="s">
        <v>625</v>
      </c>
      <c r="F262" s="1287">
        <v>3714543.78</v>
      </c>
      <c r="G262" s="821"/>
    </row>
    <row r="263" spans="1:7" ht="54.75" customHeight="1">
      <c r="A263" s="699" t="s">
        <v>811</v>
      </c>
      <c r="B263" s="798" t="s">
        <v>659</v>
      </c>
      <c r="C263" s="799" t="s">
        <v>150</v>
      </c>
      <c r="D263" s="800" t="s">
        <v>664</v>
      </c>
      <c r="E263" s="801"/>
      <c r="F263" s="1313">
        <f>SUM(F264)</f>
        <v>260861</v>
      </c>
      <c r="G263" s="821"/>
    </row>
    <row r="264" spans="1:7" ht="48.75" customHeight="1">
      <c r="A264" s="135" t="s">
        <v>804</v>
      </c>
      <c r="B264" s="798" t="s">
        <v>659</v>
      </c>
      <c r="C264" s="799" t="s">
        <v>150</v>
      </c>
      <c r="D264" s="800" t="s">
        <v>664</v>
      </c>
      <c r="E264" s="801" t="s">
        <v>159</v>
      </c>
      <c r="F264" s="1317">
        <v>260861</v>
      </c>
      <c r="G264" s="821"/>
    </row>
    <row r="265" spans="1:7" ht="84" customHeight="1" hidden="1">
      <c r="A265" s="985" t="s">
        <v>665</v>
      </c>
      <c r="B265" s="984" t="s">
        <v>666</v>
      </c>
      <c r="C265" s="909" t="s">
        <v>515</v>
      </c>
      <c r="D265" s="910" t="s">
        <v>516</v>
      </c>
      <c r="E265" s="911"/>
      <c r="F265" s="1333">
        <f>SUM(F266)</f>
        <v>0</v>
      </c>
      <c r="G265" s="821"/>
    </row>
    <row r="266" spans="1:7" ht="81" customHeight="1" hidden="1">
      <c r="A266" s="986" t="s">
        <v>667</v>
      </c>
      <c r="B266" s="913" t="s">
        <v>666</v>
      </c>
      <c r="C266" s="914" t="s">
        <v>150</v>
      </c>
      <c r="D266" s="915" t="s">
        <v>516</v>
      </c>
      <c r="E266" s="916"/>
      <c r="F266" s="1313">
        <f>SUM(F267)</f>
        <v>0</v>
      </c>
      <c r="G266" s="821"/>
    </row>
    <row r="267" spans="1:6" ht="90.75" customHeight="1" hidden="1">
      <c r="A267" s="987" t="s">
        <v>668</v>
      </c>
      <c r="B267" s="900" t="s">
        <v>666</v>
      </c>
      <c r="C267" s="901" t="s">
        <v>150</v>
      </c>
      <c r="D267" s="902" t="s">
        <v>669</v>
      </c>
      <c r="E267" s="903"/>
      <c r="F267" s="1331">
        <f>SUM(F268)</f>
        <v>0</v>
      </c>
    </row>
    <row r="268" spans="1:7" ht="97.5" customHeight="1" hidden="1">
      <c r="A268" s="819" t="s">
        <v>160</v>
      </c>
      <c r="B268" s="798" t="s">
        <v>666</v>
      </c>
      <c r="C268" s="799" t="s">
        <v>150</v>
      </c>
      <c r="D268" s="800" t="s">
        <v>669</v>
      </c>
      <c r="E268" s="801" t="s">
        <v>161</v>
      </c>
      <c r="F268" s="1317">
        <f>SUM('[1]прил5'!H172)</f>
        <v>0</v>
      </c>
      <c r="G268" s="821"/>
    </row>
    <row r="269" spans="1:7" ht="79.5" customHeight="1" hidden="1">
      <c r="A269" s="935" t="s">
        <v>670</v>
      </c>
      <c r="B269" s="984" t="s">
        <v>671</v>
      </c>
      <c r="C269" s="909" t="s">
        <v>515</v>
      </c>
      <c r="D269" s="910" t="s">
        <v>516</v>
      </c>
      <c r="E269" s="911"/>
      <c r="F269" s="1333">
        <f>SUM(F270)</f>
        <v>0</v>
      </c>
      <c r="G269" s="821"/>
    </row>
    <row r="270" spans="1:7" ht="89.25" customHeight="1" hidden="1">
      <c r="A270" s="939" t="s">
        <v>672</v>
      </c>
      <c r="B270" s="913" t="s">
        <v>671</v>
      </c>
      <c r="C270" s="914" t="s">
        <v>150</v>
      </c>
      <c r="D270" s="915" t="s">
        <v>516</v>
      </c>
      <c r="E270" s="916"/>
      <c r="F270" s="1313">
        <f>SUM(F271)</f>
        <v>0</v>
      </c>
      <c r="G270" s="821"/>
    </row>
    <row r="271" spans="1:7" ht="58.5" customHeight="1" hidden="1">
      <c r="A271" s="926" t="s">
        <v>673</v>
      </c>
      <c r="B271" s="900" t="s">
        <v>671</v>
      </c>
      <c r="C271" s="901" t="s">
        <v>150</v>
      </c>
      <c r="D271" s="902" t="s">
        <v>674</v>
      </c>
      <c r="E271" s="903"/>
      <c r="F271" s="1331">
        <f>SUM(F272)</f>
        <v>0</v>
      </c>
      <c r="G271" s="821"/>
    </row>
    <row r="272" spans="1:7" ht="130.5" customHeight="1" hidden="1">
      <c r="A272" s="729" t="s">
        <v>158</v>
      </c>
      <c r="B272" s="798" t="s">
        <v>671</v>
      </c>
      <c r="C272" s="799" t="s">
        <v>150</v>
      </c>
      <c r="D272" s="800" t="s">
        <v>674</v>
      </c>
      <c r="E272" s="801" t="s">
        <v>159</v>
      </c>
      <c r="F272" s="1317">
        <f>SUM('[1]прил5'!H186)</f>
        <v>0</v>
      </c>
      <c r="G272" s="821"/>
    </row>
    <row r="273" spans="1:7" ht="97.5" customHeight="1" hidden="1">
      <c r="A273" s="988" t="s">
        <v>675</v>
      </c>
      <c r="B273" s="947" t="s">
        <v>676</v>
      </c>
      <c r="C273" s="948" t="s">
        <v>515</v>
      </c>
      <c r="D273" s="949" t="s">
        <v>516</v>
      </c>
      <c r="E273" s="955"/>
      <c r="F273" s="1312" t="e">
        <f>SUM(F274+F280)</f>
        <v>#REF!</v>
      </c>
      <c r="G273" s="821"/>
    </row>
    <row r="274" spans="1:7" ht="104.25" customHeight="1" hidden="1">
      <c r="A274" s="917" t="s">
        <v>677</v>
      </c>
      <c r="B274" s="936" t="s">
        <v>678</v>
      </c>
      <c r="C274" s="937" t="s">
        <v>515</v>
      </c>
      <c r="D274" s="938" t="s">
        <v>516</v>
      </c>
      <c r="E274" s="956"/>
      <c r="F274" s="1333">
        <f>SUM(F275)</f>
        <v>0</v>
      </c>
      <c r="G274" s="821"/>
    </row>
    <row r="275" spans="1:7" ht="96" customHeight="1" hidden="1">
      <c r="A275" s="921" t="s">
        <v>679</v>
      </c>
      <c r="B275" s="945" t="s">
        <v>678</v>
      </c>
      <c r="C275" s="946" t="s">
        <v>150</v>
      </c>
      <c r="D275" s="942" t="s">
        <v>516</v>
      </c>
      <c r="E275" s="957"/>
      <c r="F275" s="1313"/>
      <c r="G275" s="821"/>
    </row>
    <row r="276" spans="1:7" ht="90.75" customHeight="1" hidden="1">
      <c r="A276" s="926" t="s">
        <v>680</v>
      </c>
      <c r="B276" s="951" t="s">
        <v>678</v>
      </c>
      <c r="C276" s="952" t="s">
        <v>150</v>
      </c>
      <c r="D276" s="934" t="s">
        <v>681</v>
      </c>
      <c r="E276" s="958"/>
      <c r="F276" s="1331">
        <f>SUM(F277)</f>
        <v>0</v>
      </c>
      <c r="G276" s="821"/>
    </row>
    <row r="277" spans="1:7" ht="88.5" customHeight="1" hidden="1">
      <c r="A277" s="729" t="s">
        <v>158</v>
      </c>
      <c r="B277" s="814" t="s">
        <v>678</v>
      </c>
      <c r="C277" s="815" t="s">
        <v>150</v>
      </c>
      <c r="D277" s="810" t="s">
        <v>681</v>
      </c>
      <c r="E277" s="817"/>
      <c r="F277" s="1317"/>
      <c r="G277" s="821"/>
    </row>
    <row r="278" spans="1:7" ht="80.25" customHeight="1" hidden="1">
      <c r="A278" s="926" t="s">
        <v>682</v>
      </c>
      <c r="B278" s="951" t="s">
        <v>678</v>
      </c>
      <c r="C278" s="952" t="s">
        <v>150</v>
      </c>
      <c r="D278" s="934" t="s">
        <v>683</v>
      </c>
      <c r="E278" s="958"/>
      <c r="F278" s="1331">
        <f>SUM(F279)</f>
        <v>0</v>
      </c>
      <c r="G278" s="821"/>
    </row>
    <row r="279" spans="1:7" ht="88.5" customHeight="1" hidden="1">
      <c r="A279" s="729" t="s">
        <v>158</v>
      </c>
      <c r="B279" s="814" t="s">
        <v>678</v>
      </c>
      <c r="C279" s="815" t="s">
        <v>150</v>
      </c>
      <c r="D279" s="810" t="s">
        <v>683</v>
      </c>
      <c r="E279" s="817"/>
      <c r="F279" s="1317"/>
      <c r="G279" s="821"/>
    </row>
    <row r="280" spans="1:7" ht="108" customHeight="1" hidden="1">
      <c r="A280" s="935" t="s">
        <v>684</v>
      </c>
      <c r="B280" s="936" t="s">
        <v>685</v>
      </c>
      <c r="C280" s="937" t="s">
        <v>515</v>
      </c>
      <c r="D280" s="938" t="s">
        <v>516</v>
      </c>
      <c r="E280" s="956"/>
      <c r="F280" s="1333" t="e">
        <f>SUM(F281)</f>
        <v>#REF!</v>
      </c>
      <c r="G280" s="821"/>
    </row>
    <row r="281" spans="1:7" ht="91.5" customHeight="1" hidden="1">
      <c r="A281" s="939" t="s">
        <v>686</v>
      </c>
      <c r="B281" s="945" t="s">
        <v>685</v>
      </c>
      <c r="C281" s="946" t="s">
        <v>150</v>
      </c>
      <c r="D281" s="942" t="s">
        <v>516</v>
      </c>
      <c r="E281" s="957"/>
      <c r="F281" s="1313" t="e">
        <f>SUM(F282+F284)</f>
        <v>#REF!</v>
      </c>
      <c r="G281" s="821"/>
    </row>
    <row r="282" spans="1:7" ht="89.25" customHeight="1" hidden="1">
      <c r="A282" s="926" t="s">
        <v>687</v>
      </c>
      <c r="B282" s="951" t="s">
        <v>685</v>
      </c>
      <c r="C282" s="952" t="s">
        <v>150</v>
      </c>
      <c r="D282" s="934" t="s">
        <v>688</v>
      </c>
      <c r="E282" s="958"/>
      <c r="F282" s="1331" t="e">
        <f>SUM(F283:G283)</f>
        <v>#REF!</v>
      </c>
      <c r="G282" s="821"/>
    </row>
    <row r="283" spans="1:7" ht="75" customHeight="1" hidden="1">
      <c r="A283" s="729" t="s">
        <v>157</v>
      </c>
      <c r="B283" s="814" t="s">
        <v>685</v>
      </c>
      <c r="C283" s="815" t="s">
        <v>150</v>
      </c>
      <c r="D283" s="810" t="s">
        <v>688</v>
      </c>
      <c r="E283" s="817" t="s">
        <v>152</v>
      </c>
      <c r="F283" s="1317" t="e">
        <f>SUM('[1]прил5'!H63)</f>
        <v>#REF!</v>
      </c>
      <c r="G283" s="821"/>
    </row>
    <row r="284" spans="1:7" ht="96.75" customHeight="1" hidden="1">
      <c r="A284" s="926" t="s">
        <v>689</v>
      </c>
      <c r="B284" s="951" t="s">
        <v>685</v>
      </c>
      <c r="C284" s="952" t="s">
        <v>150</v>
      </c>
      <c r="D284" s="934" t="s">
        <v>690</v>
      </c>
      <c r="E284" s="958"/>
      <c r="F284" s="1331" t="e">
        <f>SUM(F285)</f>
        <v>#REF!</v>
      </c>
      <c r="G284" s="821"/>
    </row>
    <row r="285" spans="1:7" ht="90" customHeight="1" hidden="1">
      <c r="A285" s="729" t="s">
        <v>157</v>
      </c>
      <c r="B285" s="814" t="s">
        <v>685</v>
      </c>
      <c r="C285" s="815" t="s">
        <v>150</v>
      </c>
      <c r="D285" s="810" t="s">
        <v>690</v>
      </c>
      <c r="E285" s="817" t="s">
        <v>152</v>
      </c>
      <c r="F285" s="1317" t="e">
        <f>SUM('[1]прил5'!H65)</f>
        <v>#REF!</v>
      </c>
      <c r="G285" s="821"/>
    </row>
    <row r="286" spans="1:7" ht="93" customHeight="1" hidden="1">
      <c r="A286" s="706" t="s">
        <v>759</v>
      </c>
      <c r="B286" s="947" t="s">
        <v>228</v>
      </c>
      <c r="C286" s="948" t="s">
        <v>515</v>
      </c>
      <c r="D286" s="949" t="s">
        <v>516</v>
      </c>
      <c r="E286" s="955"/>
      <c r="F286" s="1312">
        <f>SUM(F293)</f>
        <v>0</v>
      </c>
      <c r="G286" s="821"/>
    </row>
    <row r="287" spans="1:7" ht="99" customHeight="1" hidden="1">
      <c r="A287" s="935" t="s">
        <v>760</v>
      </c>
      <c r="B287" s="936" t="s">
        <v>229</v>
      </c>
      <c r="C287" s="937" t="s">
        <v>515</v>
      </c>
      <c r="D287" s="938" t="s">
        <v>516</v>
      </c>
      <c r="E287" s="968"/>
      <c r="F287" s="1333" t="e">
        <f>SUM(F288)</f>
        <v>#REF!</v>
      </c>
      <c r="G287" s="821"/>
    </row>
    <row r="288" spans="1:7" ht="80.25" customHeight="1" hidden="1">
      <c r="A288" s="939" t="s">
        <v>691</v>
      </c>
      <c r="B288" s="945" t="s">
        <v>229</v>
      </c>
      <c r="C288" s="946" t="s">
        <v>150</v>
      </c>
      <c r="D288" s="942" t="s">
        <v>516</v>
      </c>
      <c r="E288" s="979"/>
      <c r="F288" s="1313" t="e">
        <f>SUM(F289)</f>
        <v>#REF!</v>
      </c>
      <c r="G288" s="821"/>
    </row>
    <row r="289" spans="1:7" ht="81" customHeight="1" hidden="1">
      <c r="A289" s="926" t="s">
        <v>205</v>
      </c>
      <c r="B289" s="951" t="s">
        <v>229</v>
      </c>
      <c r="C289" s="952" t="s">
        <v>150</v>
      </c>
      <c r="D289" s="934" t="s">
        <v>520</v>
      </c>
      <c r="E289" s="981"/>
      <c r="F289" s="1331" t="e">
        <f>SUM(F290:F292)</f>
        <v>#REF!</v>
      </c>
      <c r="G289" s="821"/>
    </row>
    <row r="290" spans="1:7" ht="72" customHeight="1" hidden="1">
      <c r="A290" s="729" t="s">
        <v>157</v>
      </c>
      <c r="B290" s="814" t="s">
        <v>229</v>
      </c>
      <c r="C290" s="815" t="s">
        <v>150</v>
      </c>
      <c r="D290" s="810" t="s">
        <v>520</v>
      </c>
      <c r="E290" s="818" t="s">
        <v>152</v>
      </c>
      <c r="F290" s="1317" t="e">
        <f>SUM('[1]прил5'!H155)</f>
        <v>#REF!</v>
      </c>
      <c r="G290" s="821"/>
    </row>
    <row r="291" spans="1:7" ht="73.5" customHeight="1" hidden="1">
      <c r="A291" s="729" t="s">
        <v>158</v>
      </c>
      <c r="B291" s="814" t="s">
        <v>229</v>
      </c>
      <c r="C291" s="815" t="s">
        <v>150</v>
      </c>
      <c r="D291" s="810" t="s">
        <v>520</v>
      </c>
      <c r="E291" s="818" t="s">
        <v>159</v>
      </c>
      <c r="F291" s="1317" t="e">
        <f>SUM('[1]прил5'!H156)</f>
        <v>#REF!</v>
      </c>
      <c r="G291" s="821"/>
    </row>
    <row r="292" spans="1:7" ht="102.75" customHeight="1" hidden="1">
      <c r="A292" s="729" t="s">
        <v>160</v>
      </c>
      <c r="B292" s="814" t="s">
        <v>229</v>
      </c>
      <c r="C292" s="815" t="s">
        <v>150</v>
      </c>
      <c r="D292" s="810" t="s">
        <v>520</v>
      </c>
      <c r="E292" s="818" t="s">
        <v>161</v>
      </c>
      <c r="F292" s="1317" t="e">
        <f>SUM('[1]прил5'!H157)</f>
        <v>#REF!</v>
      </c>
      <c r="G292" s="821"/>
    </row>
    <row r="293" spans="1:7" ht="81" customHeight="1" hidden="1">
      <c r="A293" s="935" t="s">
        <v>761</v>
      </c>
      <c r="B293" s="936" t="s">
        <v>468</v>
      </c>
      <c r="C293" s="937" t="s">
        <v>515</v>
      </c>
      <c r="D293" s="938" t="s">
        <v>516</v>
      </c>
      <c r="E293" s="968"/>
      <c r="F293" s="1333">
        <f>SUM(F294)</f>
        <v>0</v>
      </c>
      <c r="G293" s="821"/>
    </row>
    <row r="294" spans="1:7" ht="65.25" customHeight="1" hidden="1">
      <c r="A294" s="939" t="s">
        <v>477</v>
      </c>
      <c r="B294" s="945" t="s">
        <v>468</v>
      </c>
      <c r="C294" s="946" t="s">
        <v>150</v>
      </c>
      <c r="D294" s="942" t="s">
        <v>516</v>
      </c>
      <c r="E294" s="979"/>
      <c r="F294" s="1313">
        <f>F307</f>
        <v>0</v>
      </c>
      <c r="G294" s="821"/>
    </row>
    <row r="295" spans="1:7" ht="87" customHeight="1" hidden="1">
      <c r="A295" s="926" t="s">
        <v>692</v>
      </c>
      <c r="B295" s="951" t="s">
        <v>468</v>
      </c>
      <c r="C295" s="952" t="s">
        <v>150</v>
      </c>
      <c r="D295" s="934" t="s">
        <v>693</v>
      </c>
      <c r="E295" s="981"/>
      <c r="F295" s="1331" t="e">
        <f>SUM(F296)</f>
        <v>#REF!</v>
      </c>
      <c r="G295" s="821"/>
    </row>
    <row r="296" spans="1:7" ht="112.5" customHeight="1" hidden="1">
      <c r="A296" s="729" t="s">
        <v>158</v>
      </c>
      <c r="B296" s="814" t="s">
        <v>468</v>
      </c>
      <c r="C296" s="815" t="s">
        <v>150</v>
      </c>
      <c r="D296" s="810" t="s">
        <v>693</v>
      </c>
      <c r="E296" s="818" t="s">
        <v>159</v>
      </c>
      <c r="F296" s="1317" t="e">
        <f>SUM('[1]прил5'!H86+'[1]прил5'!H252+'[1]прил5'!H299+'[1]прил5'!H343)</f>
        <v>#REF!</v>
      </c>
      <c r="G296" s="821"/>
    </row>
    <row r="297" spans="1:7" ht="94.5" customHeight="1" hidden="1">
      <c r="A297" s="926" t="s">
        <v>509</v>
      </c>
      <c r="B297" s="951" t="s">
        <v>468</v>
      </c>
      <c r="C297" s="952" t="s">
        <v>150</v>
      </c>
      <c r="D297" s="934" t="s">
        <v>525</v>
      </c>
      <c r="E297" s="981"/>
      <c r="F297" s="1331">
        <f>SUM(F298:F299)</f>
        <v>0</v>
      </c>
      <c r="G297" s="821"/>
    </row>
    <row r="298" spans="1:7" ht="85.5" customHeight="1" hidden="1">
      <c r="A298" s="729" t="s">
        <v>157</v>
      </c>
      <c r="B298" s="814" t="s">
        <v>468</v>
      </c>
      <c r="C298" s="815" t="s">
        <v>150</v>
      </c>
      <c r="D298" s="810" t="s">
        <v>525</v>
      </c>
      <c r="E298" s="818" t="s">
        <v>152</v>
      </c>
      <c r="F298" s="1317">
        <v>0</v>
      </c>
      <c r="G298" s="821"/>
    </row>
    <row r="299" spans="1:7" ht="70.5" customHeight="1" hidden="1">
      <c r="A299" s="135" t="s">
        <v>804</v>
      </c>
      <c r="B299" s="814" t="s">
        <v>468</v>
      </c>
      <c r="C299" s="815" t="s">
        <v>150</v>
      </c>
      <c r="D299" s="810" t="s">
        <v>525</v>
      </c>
      <c r="E299" s="818" t="s">
        <v>159</v>
      </c>
      <c r="F299" s="1317">
        <v>0</v>
      </c>
      <c r="G299" s="821"/>
    </row>
    <row r="300" spans="1:7" ht="89.25" customHeight="1" hidden="1">
      <c r="A300" s="935" t="s">
        <v>694</v>
      </c>
      <c r="B300" s="936" t="s">
        <v>695</v>
      </c>
      <c r="C300" s="937" t="s">
        <v>515</v>
      </c>
      <c r="D300" s="938" t="s">
        <v>516</v>
      </c>
      <c r="E300" s="968"/>
      <c r="F300" s="1333">
        <f>SUM(F301)</f>
        <v>0</v>
      </c>
      <c r="G300" s="821"/>
    </row>
    <row r="301" spans="1:7" ht="100.5" customHeight="1" hidden="1">
      <c r="A301" s="939" t="s">
        <v>696</v>
      </c>
      <c r="B301" s="945" t="s">
        <v>695</v>
      </c>
      <c r="C301" s="946" t="s">
        <v>150</v>
      </c>
      <c r="D301" s="942" t="s">
        <v>516</v>
      </c>
      <c r="E301" s="979"/>
      <c r="F301" s="1313">
        <f>SUM(F302)</f>
        <v>0</v>
      </c>
      <c r="G301" s="821"/>
    </row>
    <row r="302" spans="1:7" ht="92.25" customHeight="1" hidden="1">
      <c r="A302" s="926" t="s">
        <v>697</v>
      </c>
      <c r="B302" s="951" t="s">
        <v>695</v>
      </c>
      <c r="C302" s="952" t="s">
        <v>150</v>
      </c>
      <c r="D302" s="934" t="s">
        <v>698</v>
      </c>
      <c r="E302" s="981"/>
      <c r="F302" s="1331">
        <f>SUM(F303)</f>
        <v>0</v>
      </c>
      <c r="G302" s="821"/>
    </row>
    <row r="303" spans="1:7" ht="99.75" customHeight="1" hidden="1">
      <c r="A303" s="729" t="s">
        <v>158</v>
      </c>
      <c r="B303" s="814" t="s">
        <v>695</v>
      </c>
      <c r="C303" s="815" t="s">
        <v>150</v>
      </c>
      <c r="D303" s="810" t="s">
        <v>698</v>
      </c>
      <c r="E303" s="818" t="s">
        <v>159</v>
      </c>
      <c r="F303" s="1317">
        <f>SUM('[1]прил5'!H165)</f>
        <v>0</v>
      </c>
      <c r="G303" s="821"/>
    </row>
    <row r="304" spans="1:7" ht="100.5" customHeight="1" hidden="1">
      <c r="A304" s="953" t="s">
        <v>699</v>
      </c>
      <c r="B304" s="947" t="s">
        <v>700</v>
      </c>
      <c r="C304" s="948" t="s">
        <v>515</v>
      </c>
      <c r="D304" s="949" t="s">
        <v>516</v>
      </c>
      <c r="E304" s="955"/>
      <c r="F304" s="1312" t="e">
        <f>SUM(F305+F311)</f>
        <v>#REF!</v>
      </c>
      <c r="G304" s="821"/>
    </row>
    <row r="305" spans="1:7" ht="88.5" customHeight="1" hidden="1">
      <c r="A305" s="935" t="s">
        <v>701</v>
      </c>
      <c r="B305" s="936" t="s">
        <v>702</v>
      </c>
      <c r="C305" s="937" t="s">
        <v>515</v>
      </c>
      <c r="D305" s="938" t="s">
        <v>516</v>
      </c>
      <c r="E305" s="956"/>
      <c r="F305" s="1333">
        <f>SUM(F306)</f>
        <v>0</v>
      </c>
      <c r="G305" s="821"/>
    </row>
    <row r="306" spans="1:7" ht="74.25" customHeight="1" hidden="1">
      <c r="A306" s="939" t="s">
        <v>703</v>
      </c>
      <c r="B306" s="945" t="s">
        <v>702</v>
      </c>
      <c r="C306" s="946" t="s">
        <v>151</v>
      </c>
      <c r="D306" s="942" t="s">
        <v>516</v>
      </c>
      <c r="E306" s="957"/>
      <c r="F306" s="1313">
        <f>SUM(F307)</f>
        <v>0</v>
      </c>
      <c r="G306" s="821"/>
    </row>
    <row r="307" spans="1:7" ht="82.5" customHeight="1" hidden="1">
      <c r="A307" s="926" t="s">
        <v>704</v>
      </c>
      <c r="B307" s="951" t="s">
        <v>702</v>
      </c>
      <c r="C307" s="952" t="s">
        <v>151</v>
      </c>
      <c r="D307" s="934" t="s">
        <v>705</v>
      </c>
      <c r="E307" s="958"/>
      <c r="F307" s="1331">
        <f>SUM(F308)</f>
        <v>0</v>
      </c>
      <c r="G307" s="821"/>
    </row>
    <row r="308" spans="1:7" ht="79.5" customHeight="1" hidden="1">
      <c r="A308" s="729" t="s">
        <v>526</v>
      </c>
      <c r="B308" s="814" t="s">
        <v>702</v>
      </c>
      <c r="C308" s="815" t="s">
        <v>151</v>
      </c>
      <c r="D308" s="810" t="s">
        <v>705</v>
      </c>
      <c r="E308" s="817" t="s">
        <v>527</v>
      </c>
      <c r="F308" s="1317">
        <f>SUM('[1]прил5'!H498)</f>
        <v>0</v>
      </c>
      <c r="G308" s="821"/>
    </row>
    <row r="309" spans="1:7" ht="72.75" customHeight="1" hidden="1">
      <c r="A309" s="926" t="s">
        <v>706</v>
      </c>
      <c r="B309" s="951" t="s">
        <v>702</v>
      </c>
      <c r="C309" s="952"/>
      <c r="D309" s="934" t="s">
        <v>707</v>
      </c>
      <c r="E309" s="958"/>
      <c r="F309" s="1331">
        <f>SUM(F310)</f>
        <v>0</v>
      </c>
      <c r="G309" s="821"/>
    </row>
    <row r="310" spans="1:7" ht="81.75" customHeight="1" hidden="1">
      <c r="A310" s="729" t="s">
        <v>526</v>
      </c>
      <c r="B310" s="814" t="s">
        <v>702</v>
      </c>
      <c r="C310" s="815"/>
      <c r="D310" s="810" t="s">
        <v>707</v>
      </c>
      <c r="E310" s="817" t="s">
        <v>527</v>
      </c>
      <c r="F310" s="1317">
        <f>SUM('[1]прил5'!H504)</f>
        <v>0</v>
      </c>
      <c r="G310" s="821"/>
    </row>
    <row r="311" spans="1:6" ht="84.75" customHeight="1" hidden="1">
      <c r="A311" s="917" t="s">
        <v>708</v>
      </c>
      <c r="B311" s="936" t="s">
        <v>709</v>
      </c>
      <c r="C311" s="937" t="s">
        <v>515</v>
      </c>
      <c r="D311" s="938" t="s">
        <v>516</v>
      </c>
      <c r="E311" s="956"/>
      <c r="F311" s="1333" t="e">
        <f>SUM(F312)</f>
        <v>#REF!</v>
      </c>
    </row>
    <row r="312" spans="1:7" ht="77.25" customHeight="1" hidden="1">
      <c r="A312" s="939" t="s">
        <v>710</v>
      </c>
      <c r="B312" s="945" t="s">
        <v>709</v>
      </c>
      <c r="C312" s="946" t="s">
        <v>150</v>
      </c>
      <c r="D312" s="942" t="s">
        <v>516</v>
      </c>
      <c r="E312" s="957"/>
      <c r="F312" s="1313" t="e">
        <f>SUM(F313)</f>
        <v>#REF!</v>
      </c>
      <c r="G312" s="821"/>
    </row>
    <row r="313" spans="1:7" ht="82.5" customHeight="1" hidden="1">
      <c r="A313" s="931" t="s">
        <v>209</v>
      </c>
      <c r="B313" s="951" t="s">
        <v>709</v>
      </c>
      <c r="C313" s="952" t="s">
        <v>150</v>
      </c>
      <c r="D313" s="934" t="s">
        <v>536</v>
      </c>
      <c r="E313" s="958"/>
      <c r="F313" s="1331" t="e">
        <f>SUM(F314:F315)</f>
        <v>#REF!</v>
      </c>
      <c r="G313" s="821"/>
    </row>
    <row r="314" spans="1:7" ht="81" customHeight="1" hidden="1">
      <c r="A314" s="804" t="s">
        <v>157</v>
      </c>
      <c r="B314" s="814" t="s">
        <v>709</v>
      </c>
      <c r="C314" s="815" t="s">
        <v>150</v>
      </c>
      <c r="D314" s="810" t="s">
        <v>536</v>
      </c>
      <c r="E314" s="817" t="s">
        <v>152</v>
      </c>
      <c r="F314" s="1317" t="e">
        <f>SUM('[1]прил5'!H91)</f>
        <v>#REF!</v>
      </c>
      <c r="G314" s="821"/>
    </row>
    <row r="315" spans="1:7" ht="79.5" customHeight="1" hidden="1">
      <c r="A315" s="804" t="s">
        <v>160</v>
      </c>
      <c r="B315" s="814" t="s">
        <v>709</v>
      </c>
      <c r="C315" s="815" t="s">
        <v>150</v>
      </c>
      <c r="D315" s="810" t="s">
        <v>536</v>
      </c>
      <c r="E315" s="817" t="s">
        <v>161</v>
      </c>
      <c r="F315" s="1317" t="e">
        <f>SUM('[1]прил5'!H92)</f>
        <v>#REF!</v>
      </c>
      <c r="G315" s="821"/>
    </row>
    <row r="316" spans="1:7" ht="106.5" customHeight="1" hidden="1">
      <c r="A316" s="706" t="s">
        <v>711</v>
      </c>
      <c r="B316" s="947" t="s">
        <v>712</v>
      </c>
      <c r="C316" s="948" t="s">
        <v>515</v>
      </c>
      <c r="D316" s="949" t="s">
        <v>516</v>
      </c>
      <c r="E316" s="955"/>
      <c r="F316" s="1312">
        <f>SUM(F317+F321)</f>
        <v>0</v>
      </c>
      <c r="G316" s="821"/>
    </row>
    <row r="317" spans="1:7" ht="88.5" customHeight="1" hidden="1">
      <c r="A317" s="917" t="s">
        <v>713</v>
      </c>
      <c r="B317" s="936" t="s">
        <v>714</v>
      </c>
      <c r="C317" s="937" t="s">
        <v>515</v>
      </c>
      <c r="D317" s="938" t="s">
        <v>516</v>
      </c>
      <c r="E317" s="956"/>
      <c r="F317" s="1333">
        <f>SUM(F318)</f>
        <v>0</v>
      </c>
      <c r="G317" s="821"/>
    </row>
    <row r="318" spans="1:7" ht="94.5" customHeight="1" hidden="1">
      <c r="A318" s="921" t="s">
        <v>715</v>
      </c>
      <c r="B318" s="945" t="s">
        <v>714</v>
      </c>
      <c r="C318" s="946" t="s">
        <v>151</v>
      </c>
      <c r="D318" s="942" t="s">
        <v>516</v>
      </c>
      <c r="E318" s="957"/>
      <c r="F318" s="1313">
        <f>SUM(F319)</f>
        <v>0</v>
      </c>
      <c r="G318" s="821"/>
    </row>
    <row r="319" spans="1:7" ht="89.25" customHeight="1" hidden="1">
      <c r="A319" s="931" t="s">
        <v>716</v>
      </c>
      <c r="B319" s="951" t="s">
        <v>714</v>
      </c>
      <c r="C319" s="952" t="s">
        <v>151</v>
      </c>
      <c r="D319" s="934" t="s">
        <v>717</v>
      </c>
      <c r="E319" s="958"/>
      <c r="F319" s="1331">
        <f>SUM(F320)</f>
        <v>0</v>
      </c>
      <c r="G319" s="821"/>
    </row>
    <row r="320" spans="1:7" ht="85.5" customHeight="1" hidden="1">
      <c r="A320" s="804" t="s">
        <v>158</v>
      </c>
      <c r="B320" s="814" t="s">
        <v>714</v>
      </c>
      <c r="C320" s="815" t="s">
        <v>151</v>
      </c>
      <c r="D320" s="810" t="s">
        <v>717</v>
      </c>
      <c r="E320" s="817" t="s">
        <v>159</v>
      </c>
      <c r="F320" s="1317">
        <f>SUM('[1]прил5'!H363)</f>
        <v>0</v>
      </c>
      <c r="G320" s="821"/>
    </row>
    <row r="321" spans="1:7" ht="95.25" customHeight="1" hidden="1">
      <c r="A321" s="935" t="s">
        <v>718</v>
      </c>
      <c r="B321" s="936" t="s">
        <v>719</v>
      </c>
      <c r="C321" s="937" t="s">
        <v>515</v>
      </c>
      <c r="D321" s="938" t="s">
        <v>516</v>
      </c>
      <c r="E321" s="956"/>
      <c r="F321" s="1333">
        <f>SUM(F323)</f>
        <v>0</v>
      </c>
      <c r="G321" s="821"/>
    </row>
    <row r="322" spans="1:7" ht="109.5" customHeight="1" hidden="1">
      <c r="A322" s="939" t="s">
        <v>720</v>
      </c>
      <c r="B322" s="945" t="s">
        <v>719</v>
      </c>
      <c r="C322" s="946" t="s">
        <v>150</v>
      </c>
      <c r="D322" s="942" t="s">
        <v>516</v>
      </c>
      <c r="E322" s="957"/>
      <c r="F322" s="1313"/>
      <c r="G322" s="821"/>
    </row>
    <row r="323" spans="1:7" ht="81.75" customHeight="1" hidden="1">
      <c r="A323" s="926" t="s">
        <v>721</v>
      </c>
      <c r="B323" s="951" t="s">
        <v>719</v>
      </c>
      <c r="C323" s="952" t="s">
        <v>150</v>
      </c>
      <c r="D323" s="934" t="s">
        <v>722</v>
      </c>
      <c r="E323" s="958"/>
      <c r="F323" s="1331">
        <f>SUM(F324)</f>
        <v>0</v>
      </c>
      <c r="G323" s="821"/>
    </row>
    <row r="324" spans="1:7" ht="77.25" customHeight="1" hidden="1">
      <c r="A324" s="729" t="s">
        <v>160</v>
      </c>
      <c r="B324" s="814" t="s">
        <v>719</v>
      </c>
      <c r="C324" s="815" t="s">
        <v>150</v>
      </c>
      <c r="D324" s="810" t="s">
        <v>722</v>
      </c>
      <c r="E324" s="817" t="s">
        <v>161</v>
      </c>
      <c r="F324" s="1317">
        <f>SUM('[1]прил5'!H202)</f>
        <v>0</v>
      </c>
      <c r="G324" s="821"/>
    </row>
    <row r="325" spans="1:7" ht="80.25" customHeight="1" hidden="1">
      <c r="A325" s="706" t="s">
        <v>482</v>
      </c>
      <c r="B325" s="947" t="s">
        <v>504</v>
      </c>
      <c r="C325" s="948" t="s">
        <v>515</v>
      </c>
      <c r="D325" s="949" t="s">
        <v>516</v>
      </c>
      <c r="E325" s="955"/>
      <c r="F325" s="1312">
        <f>SUM(F326)</f>
        <v>0</v>
      </c>
      <c r="G325" s="821"/>
    </row>
    <row r="326" spans="1:7" ht="74.25" customHeight="1" hidden="1">
      <c r="A326" s="989" t="s">
        <v>483</v>
      </c>
      <c r="B326" s="990" t="s">
        <v>723</v>
      </c>
      <c r="C326" s="991" t="s">
        <v>515</v>
      </c>
      <c r="D326" s="992" t="s">
        <v>516</v>
      </c>
      <c r="E326" s="993"/>
      <c r="F326" s="1342">
        <f>SUM(F327)</f>
        <v>0</v>
      </c>
      <c r="G326" s="821"/>
    </row>
    <row r="327" spans="1:7" ht="63" customHeight="1" hidden="1">
      <c r="A327" s="939" t="s">
        <v>762</v>
      </c>
      <c r="B327" s="945" t="s">
        <v>723</v>
      </c>
      <c r="C327" s="946" t="s">
        <v>151</v>
      </c>
      <c r="D327" s="942" t="s">
        <v>516</v>
      </c>
      <c r="E327" s="957"/>
      <c r="F327" s="1313">
        <f>SUM(F328)</f>
        <v>0</v>
      </c>
      <c r="G327" s="821"/>
    </row>
    <row r="328" spans="1:7" ht="61.5" customHeight="1" hidden="1">
      <c r="A328" s="926" t="s">
        <v>724</v>
      </c>
      <c r="B328" s="951" t="s">
        <v>723</v>
      </c>
      <c r="C328" s="952" t="s">
        <v>151</v>
      </c>
      <c r="D328" s="934" t="s">
        <v>725</v>
      </c>
      <c r="E328" s="958"/>
      <c r="F328" s="1331">
        <f>SUM(F329)</f>
        <v>0</v>
      </c>
      <c r="G328" s="821"/>
    </row>
    <row r="329" spans="1:7" ht="72.75" customHeight="1" hidden="1">
      <c r="A329" s="691" t="s">
        <v>726</v>
      </c>
      <c r="B329" s="814" t="s">
        <v>723</v>
      </c>
      <c r="C329" s="815" t="s">
        <v>151</v>
      </c>
      <c r="D329" s="810" t="s">
        <v>725</v>
      </c>
      <c r="E329" s="817" t="s">
        <v>625</v>
      </c>
      <c r="F329" s="1317">
        <v>0</v>
      </c>
      <c r="G329" s="821"/>
    </row>
    <row r="330" spans="1:7" ht="75.75" customHeight="1" hidden="1">
      <c r="A330" s="706" t="s">
        <v>727</v>
      </c>
      <c r="B330" s="886" t="s">
        <v>728</v>
      </c>
      <c r="C330" s="887" t="s">
        <v>515</v>
      </c>
      <c r="D330" s="888" t="s">
        <v>516</v>
      </c>
      <c r="E330" s="965"/>
      <c r="F330" s="1312" t="e">
        <f>SUM(F331)</f>
        <v>#REF!</v>
      </c>
      <c r="G330" s="821"/>
    </row>
    <row r="331" spans="1:7" ht="72.75" customHeight="1" hidden="1">
      <c r="A331" s="935" t="s">
        <v>729</v>
      </c>
      <c r="B331" s="984" t="s">
        <v>730</v>
      </c>
      <c r="C331" s="909" t="s">
        <v>515</v>
      </c>
      <c r="D331" s="910" t="s">
        <v>516</v>
      </c>
      <c r="E331" s="994"/>
      <c r="F331" s="1333" t="e">
        <f>SUM(F332)</f>
        <v>#REF!</v>
      </c>
      <c r="G331" s="821"/>
    </row>
    <row r="332" spans="1:7" ht="72" customHeight="1" hidden="1">
      <c r="A332" s="939" t="s">
        <v>731</v>
      </c>
      <c r="B332" s="913" t="s">
        <v>730</v>
      </c>
      <c r="C332" s="914" t="s">
        <v>151</v>
      </c>
      <c r="D332" s="915" t="s">
        <v>516</v>
      </c>
      <c r="E332" s="995"/>
      <c r="F332" s="1313" t="e">
        <f>SUM(F333)</f>
        <v>#REF!</v>
      </c>
      <c r="G332" s="821"/>
    </row>
    <row r="333" spans="1:7" ht="62.25" customHeight="1" hidden="1">
      <c r="A333" s="926" t="s">
        <v>732</v>
      </c>
      <c r="B333" s="900" t="s">
        <v>730</v>
      </c>
      <c r="C333" s="901" t="s">
        <v>151</v>
      </c>
      <c r="D333" s="902" t="s">
        <v>733</v>
      </c>
      <c r="E333" s="906"/>
      <c r="F333" s="1331" t="e">
        <f>SUM(F334)</f>
        <v>#REF!</v>
      </c>
      <c r="G333" s="821"/>
    </row>
    <row r="334" spans="1:7" ht="59.25" customHeight="1" hidden="1">
      <c r="A334" s="729" t="s">
        <v>157</v>
      </c>
      <c r="B334" s="798" t="s">
        <v>730</v>
      </c>
      <c r="C334" s="799" t="s">
        <v>151</v>
      </c>
      <c r="D334" s="800" t="s">
        <v>733</v>
      </c>
      <c r="E334" s="820" t="s">
        <v>152</v>
      </c>
      <c r="F334" s="1317" t="e">
        <f>SUM('[1]прил5'!H70)</f>
        <v>#REF!</v>
      </c>
      <c r="G334" s="821"/>
    </row>
    <row r="335" spans="1:7" ht="90" customHeight="1">
      <c r="A335" s="706" t="s">
        <v>981</v>
      </c>
      <c r="B335" s="886" t="s">
        <v>924</v>
      </c>
      <c r="C335" s="887" t="s">
        <v>515</v>
      </c>
      <c r="D335" s="888" t="s">
        <v>516</v>
      </c>
      <c r="E335" s="1240"/>
      <c r="F335" s="1343">
        <f>+F336</f>
        <v>713969</v>
      </c>
      <c r="G335" s="821"/>
    </row>
    <row r="336" spans="1:7" ht="94.5">
      <c r="A336" s="1241" t="s">
        <v>982</v>
      </c>
      <c r="B336" s="984" t="s">
        <v>925</v>
      </c>
      <c r="C336" s="909" t="s">
        <v>515</v>
      </c>
      <c r="D336" s="910" t="s">
        <v>516</v>
      </c>
      <c r="E336" s="994"/>
      <c r="F336" s="1338">
        <f>SUM(F337)</f>
        <v>713969</v>
      </c>
      <c r="G336" s="821"/>
    </row>
    <row r="337" spans="1:7" ht="39" customHeight="1">
      <c r="A337" s="1242" t="s">
        <v>926</v>
      </c>
      <c r="B337" s="798" t="s">
        <v>925</v>
      </c>
      <c r="C337" s="799" t="s">
        <v>150</v>
      </c>
      <c r="D337" s="800" t="s">
        <v>516</v>
      </c>
      <c r="E337" s="820"/>
      <c r="F337" s="1316">
        <f>SUM(F338+F340)</f>
        <v>713969</v>
      </c>
      <c r="G337" s="821"/>
    </row>
    <row r="338" spans="1:7" ht="31.5" customHeight="1" hidden="1">
      <c r="A338" s="1172" t="s">
        <v>927</v>
      </c>
      <c r="B338" s="798" t="s">
        <v>925</v>
      </c>
      <c r="C338" s="799" t="s">
        <v>150</v>
      </c>
      <c r="D338" s="800" t="s">
        <v>972</v>
      </c>
      <c r="E338" s="820"/>
      <c r="F338" s="1316">
        <f>SUM(F339)</f>
        <v>693256</v>
      </c>
      <c r="G338" s="821"/>
    </row>
    <row r="339" spans="1:7" ht="29.25" customHeight="1">
      <c r="A339" s="275" t="s">
        <v>804</v>
      </c>
      <c r="B339" s="798" t="s">
        <v>925</v>
      </c>
      <c r="C339" s="799" t="s">
        <v>150</v>
      </c>
      <c r="D339" s="800" t="s">
        <v>972</v>
      </c>
      <c r="E339" s="820" t="s">
        <v>159</v>
      </c>
      <c r="F339" s="1317">
        <v>693256</v>
      </c>
      <c r="G339" s="821"/>
    </row>
    <row r="340" spans="1:7" ht="32.25" customHeight="1">
      <c r="A340" s="276" t="s">
        <v>1074</v>
      </c>
      <c r="B340" s="1444" t="s">
        <v>1073</v>
      </c>
      <c r="C340" s="1445"/>
      <c r="D340" s="1446"/>
      <c r="E340" s="820"/>
      <c r="F340" s="1316">
        <f>SUM(F341)</f>
        <v>20713</v>
      </c>
      <c r="G340" s="821"/>
    </row>
    <row r="341" spans="1:7" ht="31.5" customHeight="1">
      <c r="A341" s="728" t="s">
        <v>804</v>
      </c>
      <c r="B341" s="1444" t="s">
        <v>1073</v>
      </c>
      <c r="C341" s="1445"/>
      <c r="D341" s="1446"/>
      <c r="E341" s="820" t="s">
        <v>159</v>
      </c>
      <c r="F341" s="1344">
        <v>20713</v>
      </c>
      <c r="G341" s="821"/>
    </row>
    <row r="342" spans="1:7" ht="40.5" customHeight="1">
      <c r="A342" s="988" t="s">
        <v>233</v>
      </c>
      <c r="B342" s="947" t="s">
        <v>734</v>
      </c>
      <c r="C342" s="948" t="s">
        <v>515</v>
      </c>
      <c r="D342" s="949" t="s">
        <v>516</v>
      </c>
      <c r="E342" s="955"/>
      <c r="F342" s="1312">
        <f>SUM(F343)</f>
        <v>483896</v>
      </c>
      <c r="G342" s="821"/>
    </row>
    <row r="343" spans="1:7" ht="31.5" customHeight="1">
      <c r="A343" s="935" t="s">
        <v>235</v>
      </c>
      <c r="B343" s="936" t="s">
        <v>234</v>
      </c>
      <c r="C343" s="937" t="s">
        <v>515</v>
      </c>
      <c r="D343" s="938" t="s">
        <v>516</v>
      </c>
      <c r="E343" s="956"/>
      <c r="F343" s="1333">
        <f>SUM(F344)</f>
        <v>483896</v>
      </c>
      <c r="G343" s="821"/>
    </row>
    <row r="344" spans="1:7" ht="31.5" customHeight="1">
      <c r="A344" s="926" t="s">
        <v>209</v>
      </c>
      <c r="B344" s="951" t="s">
        <v>234</v>
      </c>
      <c r="C344" s="952" t="s">
        <v>515</v>
      </c>
      <c r="D344" s="934" t="s">
        <v>536</v>
      </c>
      <c r="E344" s="958"/>
      <c r="F344" s="1331">
        <f>SUM(F345)</f>
        <v>483896</v>
      </c>
      <c r="G344" s="821"/>
    </row>
    <row r="345" spans="1:7" ht="63">
      <c r="A345" s="729" t="s">
        <v>157</v>
      </c>
      <c r="B345" s="814" t="s">
        <v>234</v>
      </c>
      <c r="C345" s="815" t="s">
        <v>515</v>
      </c>
      <c r="D345" s="810" t="s">
        <v>536</v>
      </c>
      <c r="E345" s="817" t="s">
        <v>152</v>
      </c>
      <c r="F345" s="1317">
        <v>483896</v>
      </c>
      <c r="G345" s="821"/>
    </row>
    <row r="346" spans="1:7" ht="39" customHeight="1">
      <c r="A346" s="988" t="s">
        <v>237</v>
      </c>
      <c r="B346" s="947" t="s">
        <v>236</v>
      </c>
      <c r="C346" s="948" t="s">
        <v>515</v>
      </c>
      <c r="D346" s="949" t="s">
        <v>516</v>
      </c>
      <c r="E346" s="955"/>
      <c r="F346" s="1312">
        <f>SUM(F347)</f>
        <v>1123958.39</v>
      </c>
      <c r="G346" s="821"/>
    </row>
    <row r="347" spans="1:7" ht="31.5">
      <c r="A347" s="935" t="s">
        <v>239</v>
      </c>
      <c r="B347" s="936" t="s">
        <v>238</v>
      </c>
      <c r="C347" s="937" t="s">
        <v>515</v>
      </c>
      <c r="D347" s="938" t="s">
        <v>516</v>
      </c>
      <c r="E347" s="956"/>
      <c r="F347" s="1333">
        <f>SUM(F348)</f>
        <v>1123958.39</v>
      </c>
      <c r="G347" s="821"/>
    </row>
    <row r="348" spans="1:7" ht="31.5">
      <c r="A348" s="926" t="s">
        <v>209</v>
      </c>
      <c r="B348" s="951" t="s">
        <v>238</v>
      </c>
      <c r="C348" s="952" t="s">
        <v>515</v>
      </c>
      <c r="D348" s="934" t="s">
        <v>536</v>
      </c>
      <c r="E348" s="958"/>
      <c r="F348" s="1331">
        <f>SUM(F349:F350)</f>
        <v>1123958.39</v>
      </c>
      <c r="G348" s="821"/>
    </row>
    <row r="349" spans="1:7" ht="63">
      <c r="A349" s="729" t="s">
        <v>157</v>
      </c>
      <c r="B349" s="814" t="s">
        <v>238</v>
      </c>
      <c r="C349" s="815" t="s">
        <v>515</v>
      </c>
      <c r="D349" s="810" t="s">
        <v>536</v>
      </c>
      <c r="E349" s="817" t="s">
        <v>152</v>
      </c>
      <c r="F349" s="1317">
        <v>979983.62</v>
      </c>
      <c r="G349" s="821"/>
    </row>
    <row r="350" spans="1:7" ht="15.75">
      <c r="A350" s="729" t="s">
        <v>160</v>
      </c>
      <c r="B350" s="814" t="s">
        <v>238</v>
      </c>
      <c r="C350" s="815" t="s">
        <v>515</v>
      </c>
      <c r="D350" s="810" t="s">
        <v>536</v>
      </c>
      <c r="E350" s="817" t="s">
        <v>161</v>
      </c>
      <c r="F350" s="1317">
        <v>143974.77</v>
      </c>
      <c r="G350" s="821"/>
    </row>
    <row r="351" spans="1:7" ht="36.75" customHeight="1" hidden="1">
      <c r="A351" s="988" t="s">
        <v>735</v>
      </c>
      <c r="B351" s="947" t="s">
        <v>736</v>
      </c>
      <c r="C351" s="948" t="s">
        <v>515</v>
      </c>
      <c r="D351" s="949" t="s">
        <v>516</v>
      </c>
      <c r="E351" s="955"/>
      <c r="F351" s="1312" t="e">
        <f>SUM(F352)</f>
        <v>#REF!</v>
      </c>
      <c r="G351" s="821"/>
    </row>
    <row r="352" spans="1:7" ht="31.5" hidden="1">
      <c r="A352" s="935" t="s">
        <v>737</v>
      </c>
      <c r="B352" s="936" t="s">
        <v>738</v>
      </c>
      <c r="C352" s="937" t="s">
        <v>515</v>
      </c>
      <c r="D352" s="938" t="s">
        <v>516</v>
      </c>
      <c r="E352" s="956"/>
      <c r="F352" s="1333" t="e">
        <f>SUM(F353)</f>
        <v>#REF!</v>
      </c>
      <c r="G352" s="821"/>
    </row>
    <row r="353" spans="1:7" ht="31.5" hidden="1">
      <c r="A353" s="926" t="s">
        <v>209</v>
      </c>
      <c r="B353" s="951" t="s">
        <v>738</v>
      </c>
      <c r="C353" s="952" t="s">
        <v>515</v>
      </c>
      <c r="D353" s="934" t="s">
        <v>536</v>
      </c>
      <c r="E353" s="958"/>
      <c r="F353" s="1331" t="e">
        <f>SUM(F354)</f>
        <v>#REF!</v>
      </c>
      <c r="G353" s="821"/>
    </row>
    <row r="354" spans="1:6" ht="63" hidden="1">
      <c r="A354" s="729" t="s">
        <v>157</v>
      </c>
      <c r="B354" s="814" t="s">
        <v>738</v>
      </c>
      <c r="C354" s="815" t="s">
        <v>515</v>
      </c>
      <c r="D354" s="810" t="s">
        <v>536</v>
      </c>
      <c r="E354" s="817" t="s">
        <v>152</v>
      </c>
      <c r="F354" s="1317" t="e">
        <f>SUM('[1]прил5'!H30)</f>
        <v>#REF!</v>
      </c>
    </row>
    <row r="355" spans="1:6" ht="31.5" hidden="1">
      <c r="A355" s="988" t="s">
        <v>739</v>
      </c>
      <c r="B355" s="947" t="s">
        <v>740</v>
      </c>
      <c r="C355" s="948" t="s">
        <v>515</v>
      </c>
      <c r="D355" s="949" t="s">
        <v>516</v>
      </c>
      <c r="E355" s="955"/>
      <c r="F355" s="1312" t="e">
        <f>SUM(F356)</f>
        <v>#REF!</v>
      </c>
    </row>
    <row r="356" spans="1:6" ht="31.5" hidden="1">
      <c r="A356" s="935" t="s">
        <v>741</v>
      </c>
      <c r="B356" s="936" t="s">
        <v>742</v>
      </c>
      <c r="C356" s="937" t="s">
        <v>515</v>
      </c>
      <c r="D356" s="938" t="s">
        <v>516</v>
      </c>
      <c r="E356" s="956"/>
      <c r="F356" s="1333" t="e">
        <f>SUM(F357)</f>
        <v>#REF!</v>
      </c>
    </row>
    <row r="357" spans="1:6" ht="31.5" hidden="1">
      <c r="A357" s="926" t="s">
        <v>209</v>
      </c>
      <c r="B357" s="951" t="s">
        <v>742</v>
      </c>
      <c r="C357" s="952" t="s">
        <v>515</v>
      </c>
      <c r="D357" s="934" t="s">
        <v>536</v>
      </c>
      <c r="E357" s="958"/>
      <c r="F357" s="1331" t="e">
        <f>SUM(F358:F359)</f>
        <v>#REF!</v>
      </c>
    </row>
    <row r="358" spans="1:6" ht="63" hidden="1">
      <c r="A358" s="729" t="s">
        <v>157</v>
      </c>
      <c r="B358" s="814" t="s">
        <v>742</v>
      </c>
      <c r="C358" s="815" t="s">
        <v>515</v>
      </c>
      <c r="D358" s="810" t="s">
        <v>536</v>
      </c>
      <c r="E358" s="817" t="s">
        <v>152</v>
      </c>
      <c r="F358" s="1317" t="e">
        <f>SUM('[1]прил5'!H34)</f>
        <v>#REF!</v>
      </c>
    </row>
    <row r="359" spans="1:6" ht="15.75" hidden="1">
      <c r="A359" s="729" t="s">
        <v>160</v>
      </c>
      <c r="B359" s="814" t="s">
        <v>742</v>
      </c>
      <c r="C359" s="815" t="s">
        <v>515</v>
      </c>
      <c r="D359" s="810" t="s">
        <v>536</v>
      </c>
      <c r="E359" s="817" t="s">
        <v>161</v>
      </c>
      <c r="F359" s="1317" t="e">
        <f>SUM('[1]прил5'!H35)</f>
        <v>#REF!</v>
      </c>
    </row>
    <row r="360" spans="1:6" ht="31.5">
      <c r="A360" s="988" t="s">
        <v>241</v>
      </c>
      <c r="B360" s="947" t="s">
        <v>240</v>
      </c>
      <c r="C360" s="948" t="s">
        <v>515</v>
      </c>
      <c r="D360" s="949" t="s">
        <v>516</v>
      </c>
      <c r="E360" s="955"/>
      <c r="F360" s="1312">
        <f>SUM(F361)</f>
        <v>364021.18</v>
      </c>
    </row>
    <row r="361" spans="1:6" ht="31.5">
      <c r="A361" s="935" t="s">
        <v>452</v>
      </c>
      <c r="B361" s="936" t="s">
        <v>242</v>
      </c>
      <c r="C361" s="937" t="s">
        <v>515</v>
      </c>
      <c r="D361" s="938" t="s">
        <v>516</v>
      </c>
      <c r="E361" s="956"/>
      <c r="F361" s="1333">
        <f>SUM(F362)</f>
        <v>364021.18</v>
      </c>
    </row>
    <row r="362" spans="1:6" ht="31.5">
      <c r="A362" s="926" t="s">
        <v>244</v>
      </c>
      <c r="B362" s="951" t="s">
        <v>242</v>
      </c>
      <c r="C362" s="952" t="s">
        <v>515</v>
      </c>
      <c r="D362" s="934" t="s">
        <v>743</v>
      </c>
      <c r="E362" s="958"/>
      <c r="F362" s="1331">
        <f>SUM(F363)</f>
        <v>364021.18</v>
      </c>
    </row>
    <row r="363" spans="1:6" ht="31.5">
      <c r="A363" s="135" t="s">
        <v>804</v>
      </c>
      <c r="B363" s="814" t="s">
        <v>242</v>
      </c>
      <c r="C363" s="815" t="s">
        <v>515</v>
      </c>
      <c r="D363" s="810" t="s">
        <v>743</v>
      </c>
      <c r="E363" s="817" t="s">
        <v>159</v>
      </c>
      <c r="F363" s="1317">
        <v>364021.18</v>
      </c>
    </row>
    <row r="364" spans="1:6" ht="15.75" hidden="1">
      <c r="A364" s="729" t="s">
        <v>160</v>
      </c>
      <c r="B364" s="814" t="s">
        <v>242</v>
      </c>
      <c r="C364" s="815" t="s">
        <v>515</v>
      </c>
      <c r="D364" s="810" t="s">
        <v>743</v>
      </c>
      <c r="E364" s="817" t="s">
        <v>161</v>
      </c>
      <c r="F364" s="1317" t="e">
        <f>SUM('[1]прил5'!#REF!)</f>
        <v>#REF!</v>
      </c>
    </row>
    <row r="365" spans="1:6" ht="31.5">
      <c r="A365" s="996" t="s">
        <v>246</v>
      </c>
      <c r="B365" s="947" t="s">
        <v>245</v>
      </c>
      <c r="C365" s="948" t="s">
        <v>515</v>
      </c>
      <c r="D365" s="949" t="s">
        <v>516</v>
      </c>
      <c r="E365" s="955"/>
      <c r="F365" s="1312">
        <f>SUM(F366)</f>
        <v>266391.62</v>
      </c>
    </row>
    <row r="366" spans="1:6" ht="15.75">
      <c r="A366" s="997" t="s">
        <v>248</v>
      </c>
      <c r="B366" s="998" t="s">
        <v>247</v>
      </c>
      <c r="C366" s="999" t="s">
        <v>515</v>
      </c>
      <c r="D366" s="1000" t="s">
        <v>516</v>
      </c>
      <c r="E366" s="1001"/>
      <c r="F366" s="1345">
        <f>SUM(F367+F377+F375)</f>
        <v>266391.62</v>
      </c>
    </row>
    <row r="367" spans="1:6" ht="31.5">
      <c r="A367" s="1002" t="s">
        <v>250</v>
      </c>
      <c r="B367" s="951" t="s">
        <v>247</v>
      </c>
      <c r="C367" s="952" t="s">
        <v>515</v>
      </c>
      <c r="D367" s="934" t="s">
        <v>744</v>
      </c>
      <c r="E367" s="958"/>
      <c r="F367" s="1331">
        <f>F368</f>
        <v>78713</v>
      </c>
    </row>
    <row r="368" spans="1:6" ht="63">
      <c r="A368" s="729" t="s">
        <v>157</v>
      </c>
      <c r="B368" s="814" t="s">
        <v>247</v>
      </c>
      <c r="C368" s="815" t="s">
        <v>515</v>
      </c>
      <c r="D368" s="810" t="s">
        <v>744</v>
      </c>
      <c r="E368" s="817" t="s">
        <v>152</v>
      </c>
      <c r="F368" s="1317">
        <v>78713</v>
      </c>
    </row>
    <row r="369" spans="1:6" ht="33" customHeight="1">
      <c r="A369" s="790" t="s">
        <v>186</v>
      </c>
      <c r="B369" s="1083"/>
      <c r="C369" s="1084"/>
      <c r="D369" s="1085"/>
      <c r="E369" s="1087"/>
      <c r="F369" s="1324">
        <f>F370</f>
        <v>182598.62</v>
      </c>
    </row>
    <row r="370" spans="1:6" ht="34.5" customHeight="1">
      <c r="A370" s="1327" t="s">
        <v>187</v>
      </c>
      <c r="B370" s="814"/>
      <c r="C370" s="815"/>
      <c r="D370" s="810"/>
      <c r="E370" s="817"/>
      <c r="F370" s="1304">
        <f>F371</f>
        <v>182598.62</v>
      </c>
    </row>
    <row r="371" spans="1:10" ht="46.5" customHeight="1">
      <c r="A371" s="759" t="s">
        <v>246</v>
      </c>
      <c r="B371" s="1463" t="s">
        <v>1038</v>
      </c>
      <c r="C371" s="1464"/>
      <c r="D371" s="1465"/>
      <c r="E371" s="817"/>
      <c r="F371" s="1304">
        <f>F372</f>
        <v>182598.62</v>
      </c>
      <c r="J371" s="734" t="s">
        <v>248</v>
      </c>
    </row>
    <row r="372" spans="1:10" ht="46.5" customHeight="1">
      <c r="A372" s="734" t="s">
        <v>248</v>
      </c>
      <c r="B372" s="1463" t="s">
        <v>1039</v>
      </c>
      <c r="C372" s="1464"/>
      <c r="D372" s="1465"/>
      <c r="E372" s="817"/>
      <c r="F372" s="1313">
        <f>SUM(F375)</f>
        <v>182598.62</v>
      </c>
      <c r="J372" s="1346"/>
    </row>
    <row r="373" spans="1:10" ht="46.5" customHeight="1" hidden="1">
      <c r="A373" s="734" t="s">
        <v>188</v>
      </c>
      <c r="B373" s="814"/>
      <c r="C373" s="815"/>
      <c r="D373" s="810"/>
      <c r="E373" s="817"/>
      <c r="F373" s="1317"/>
      <c r="J373" s="1346"/>
    </row>
    <row r="374" spans="1:10" ht="46.5" customHeight="1" hidden="1">
      <c r="A374" s="759"/>
      <c r="B374" s="814"/>
      <c r="C374" s="815"/>
      <c r="D374" s="810"/>
      <c r="E374" s="817"/>
      <c r="F374" s="1317"/>
      <c r="J374" s="1346"/>
    </row>
    <row r="375" spans="1:6" ht="39.75" customHeight="1">
      <c r="A375" s="734" t="s">
        <v>188</v>
      </c>
      <c r="B375" s="1463" t="s">
        <v>796</v>
      </c>
      <c r="C375" s="1464"/>
      <c r="D375" s="1465"/>
      <c r="E375" s="1347"/>
      <c r="F375" s="1331">
        <f>F376</f>
        <v>182598.62</v>
      </c>
    </row>
    <row r="376" spans="1:6" ht="40.5" customHeight="1">
      <c r="A376" s="137" t="s">
        <v>189</v>
      </c>
      <c r="B376" s="1463" t="s">
        <v>974</v>
      </c>
      <c r="C376" s="1464"/>
      <c r="D376" s="1465"/>
      <c r="E376" s="817" t="s">
        <v>190</v>
      </c>
      <c r="F376" s="1317">
        <v>182598.62</v>
      </c>
    </row>
    <row r="377" spans="1:6" ht="31.5">
      <c r="A377" s="1002" t="s">
        <v>360</v>
      </c>
      <c r="B377" s="951" t="s">
        <v>247</v>
      </c>
      <c r="C377" s="952" t="s">
        <v>515</v>
      </c>
      <c r="D377" s="934" t="s">
        <v>745</v>
      </c>
      <c r="E377" s="958"/>
      <c r="F377" s="1331">
        <f>SUM(F378)</f>
        <v>5080</v>
      </c>
    </row>
    <row r="378" spans="1:6" ht="31.5">
      <c r="A378" s="135" t="s">
        <v>804</v>
      </c>
      <c r="B378" s="814" t="s">
        <v>247</v>
      </c>
      <c r="C378" s="815" t="s">
        <v>515</v>
      </c>
      <c r="D378" s="810" t="s">
        <v>745</v>
      </c>
      <c r="E378" s="817" t="s">
        <v>159</v>
      </c>
      <c r="F378" s="1317">
        <v>5080</v>
      </c>
    </row>
    <row r="379" spans="1:6" ht="31.5">
      <c r="A379" s="988" t="s">
        <v>510</v>
      </c>
      <c r="B379" s="947" t="s">
        <v>746</v>
      </c>
      <c r="C379" s="948" t="s">
        <v>515</v>
      </c>
      <c r="D379" s="949" t="s">
        <v>516</v>
      </c>
      <c r="E379" s="955"/>
      <c r="F379" s="1312">
        <f>SUM(F380)</f>
        <v>1548776.96</v>
      </c>
    </row>
    <row r="380" spans="1:6" ht="47.25">
      <c r="A380" s="935" t="s">
        <v>511</v>
      </c>
      <c r="B380" s="936" t="s">
        <v>512</v>
      </c>
      <c r="C380" s="937" t="s">
        <v>515</v>
      </c>
      <c r="D380" s="938" t="s">
        <v>516</v>
      </c>
      <c r="E380" s="956"/>
      <c r="F380" s="1333">
        <f>SUM(F381)</f>
        <v>1548776.96</v>
      </c>
    </row>
    <row r="381" spans="1:6" ht="31.5">
      <c r="A381" s="926" t="s">
        <v>205</v>
      </c>
      <c r="B381" s="951" t="s">
        <v>512</v>
      </c>
      <c r="C381" s="952" t="s">
        <v>515</v>
      </c>
      <c r="D381" s="934" t="s">
        <v>520</v>
      </c>
      <c r="E381" s="958"/>
      <c r="F381" s="1331">
        <f>SUM(F383:F384:F382)</f>
        <v>1548776.96</v>
      </c>
    </row>
    <row r="382" spans="1:6" ht="63">
      <c r="A382" s="729" t="s">
        <v>157</v>
      </c>
      <c r="B382" s="814" t="s">
        <v>512</v>
      </c>
      <c r="C382" s="815" t="s">
        <v>515</v>
      </c>
      <c r="D382" s="810" t="s">
        <v>520</v>
      </c>
      <c r="E382" s="817" t="s">
        <v>152</v>
      </c>
      <c r="F382" s="1317">
        <v>1438660.52</v>
      </c>
    </row>
    <row r="383" spans="1:6" ht="31.5">
      <c r="A383" s="135" t="s">
        <v>804</v>
      </c>
      <c r="B383" s="814" t="s">
        <v>512</v>
      </c>
      <c r="C383" s="815" t="s">
        <v>515</v>
      </c>
      <c r="D383" s="810" t="s">
        <v>520</v>
      </c>
      <c r="E383" s="817" t="s">
        <v>159</v>
      </c>
      <c r="F383" s="1317">
        <v>108116.44</v>
      </c>
    </row>
    <row r="384" spans="1:6" ht="15.75">
      <c r="A384" s="287" t="s">
        <v>160</v>
      </c>
      <c r="B384" s="814" t="s">
        <v>512</v>
      </c>
      <c r="C384" s="815" t="s">
        <v>515</v>
      </c>
      <c r="D384" s="810" t="s">
        <v>520</v>
      </c>
      <c r="E384" s="817" t="s">
        <v>161</v>
      </c>
      <c r="F384" s="1317">
        <v>2000</v>
      </c>
    </row>
  </sheetData>
  <sheetProtection/>
  <mergeCells count="25">
    <mergeCell ref="A8:F8"/>
    <mergeCell ref="A7:I7"/>
    <mergeCell ref="B371:D371"/>
    <mergeCell ref="B372:D372"/>
    <mergeCell ref="B375:D375"/>
    <mergeCell ref="B376:D376"/>
    <mergeCell ref="B205:D205"/>
    <mergeCell ref="B206:D206"/>
    <mergeCell ref="B207:D207"/>
    <mergeCell ref="B208:D208"/>
    <mergeCell ref="B340:D340"/>
    <mergeCell ref="B341:D341"/>
    <mergeCell ref="A9:G9"/>
    <mergeCell ref="B36:D36"/>
    <mergeCell ref="B37:D37"/>
    <mergeCell ref="A10:F10"/>
    <mergeCell ref="A11:F11"/>
    <mergeCell ref="A12:B12"/>
    <mergeCell ref="B14:D14"/>
    <mergeCell ref="B1:F1"/>
    <mergeCell ref="A2:G2"/>
    <mergeCell ref="A3:G3"/>
    <mergeCell ref="A4:G4"/>
    <mergeCell ref="A5:I5"/>
    <mergeCell ref="A6:F6"/>
  </mergeCells>
  <printOptions/>
  <pageMargins left="0.7086614173228347" right="0.31496062992125984" top="0.7480314960629921" bottom="0.7480314960629921" header="0.31496062992125984" footer="0.31496062992125984"/>
  <pageSetup blackAndWhite="1"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84"/>
  <sheetViews>
    <sheetView view="pageBreakPreview" zoomScale="60" workbookViewId="0" topLeftCell="A368">
      <selection activeCell="Q14" sqref="Q14"/>
    </sheetView>
  </sheetViews>
  <sheetFormatPr defaultColWidth="9.140625" defaultRowHeight="15"/>
  <cols>
    <col min="1" max="1" width="62.8515625" style="0" customWidth="1"/>
    <col min="2" max="2" width="5.421875" style="0" customWidth="1"/>
    <col min="3" max="3" width="5.28125" style="0" customWidth="1"/>
    <col min="4" max="4" width="23.7109375" style="0" customWidth="1"/>
    <col min="5" max="5" width="25.57421875" style="0" customWidth="1"/>
    <col min="6" max="6" width="23.57421875" style="0" customWidth="1"/>
    <col min="7" max="7" width="25.28125" style="0" customWidth="1"/>
    <col min="8" max="10" width="9.140625" style="0" hidden="1" customWidth="1"/>
    <col min="11" max="11" width="0.5625" style="0" customWidth="1"/>
    <col min="12" max="12" width="3.8515625" style="0" hidden="1" customWidth="1"/>
  </cols>
  <sheetData>
    <row r="1" spans="2:7" ht="15">
      <c r="B1" s="1442" t="s">
        <v>781</v>
      </c>
      <c r="C1" s="1442"/>
      <c r="D1" s="1442"/>
      <c r="E1" s="1442"/>
      <c r="F1" s="1442"/>
      <c r="G1" s="1384"/>
    </row>
    <row r="2" spans="1:7" ht="18" customHeight="1">
      <c r="A2" s="1386" t="s">
        <v>766</v>
      </c>
      <c r="B2" s="1386"/>
      <c r="C2" s="1386"/>
      <c r="D2" s="1386"/>
      <c r="E2" s="1386"/>
      <c r="F2" s="1386"/>
      <c r="G2" s="1386"/>
    </row>
    <row r="3" spans="1:7" ht="15" customHeight="1" hidden="1">
      <c r="A3" s="1386" t="s">
        <v>437</v>
      </c>
      <c r="B3" s="1386"/>
      <c r="C3" s="1386"/>
      <c r="D3" s="1386"/>
      <c r="E3" s="1386"/>
      <c r="F3" s="1386"/>
      <c r="G3" s="1386"/>
    </row>
    <row r="4" spans="1:7" ht="15" customHeight="1">
      <c r="A4" s="1386" t="s">
        <v>992</v>
      </c>
      <c r="B4" s="1386"/>
      <c r="C4" s="1386"/>
      <c r="D4" s="1386"/>
      <c r="E4" s="1386"/>
      <c r="F4" s="1386"/>
      <c r="G4" s="1386"/>
    </row>
    <row r="5" spans="1:7" ht="15.75" customHeight="1">
      <c r="A5" s="1387" t="s">
        <v>765</v>
      </c>
      <c r="B5" s="1387"/>
      <c r="C5" s="1387"/>
      <c r="D5" s="1387"/>
      <c r="E5" s="1387"/>
      <c r="F5" s="1387"/>
      <c r="G5" s="1387"/>
    </row>
    <row r="6" spans="1:7" ht="14.25" customHeight="1">
      <c r="A6" s="1387" t="s">
        <v>902</v>
      </c>
      <c r="B6" s="1387"/>
      <c r="C6" s="1387"/>
      <c r="D6" s="1387"/>
      <c r="E6" s="1387"/>
      <c r="F6" s="1387"/>
      <c r="G6" s="1387"/>
    </row>
    <row r="7" spans="4:12" ht="24.75" customHeight="1">
      <c r="D7" s="1410" t="s">
        <v>1040</v>
      </c>
      <c r="E7" s="1410"/>
      <c r="F7" s="1410"/>
      <c r="G7" s="1410"/>
      <c r="H7" s="1410"/>
      <c r="I7" s="1410"/>
      <c r="J7" s="1462"/>
      <c r="K7" s="1376"/>
      <c r="L7" s="1376"/>
    </row>
    <row r="8" spans="1:9" ht="27" customHeight="1">
      <c r="A8" s="826"/>
      <c r="B8" s="827"/>
      <c r="C8" s="827"/>
      <c r="D8" s="1460" t="s">
        <v>1050</v>
      </c>
      <c r="E8" s="1461"/>
      <c r="F8" s="1461"/>
      <c r="G8" s="1461"/>
      <c r="H8" s="1461"/>
      <c r="I8" s="1461"/>
    </row>
    <row r="9" spans="1:10" s="20" customFormat="1" ht="15">
      <c r="A9" s="1473" t="s">
        <v>775</v>
      </c>
      <c r="B9" s="1474"/>
      <c r="C9" s="1474"/>
      <c r="D9" s="1474"/>
      <c r="E9" s="1474"/>
      <c r="F9" s="1474"/>
      <c r="G9" s="1474"/>
      <c r="H9" s="1474"/>
      <c r="I9" s="1474"/>
      <c r="J9" s="1474"/>
    </row>
    <row r="10" spans="1:6" ht="30.75" customHeight="1">
      <c r="A10" s="1447" t="s">
        <v>774</v>
      </c>
      <c r="B10" s="1447"/>
      <c r="C10" s="1447"/>
      <c r="D10" s="1447"/>
      <c r="E10" s="1447"/>
      <c r="F10" s="1447"/>
    </row>
    <row r="11" spans="1:6" ht="30" customHeight="1">
      <c r="A11" s="1447" t="s">
        <v>752</v>
      </c>
      <c r="B11" s="1447"/>
      <c r="C11" s="1447"/>
      <c r="D11" s="1447"/>
      <c r="E11" s="1447"/>
      <c r="F11" s="1447"/>
    </row>
    <row r="12" spans="1:6" ht="15.75">
      <c r="A12" s="1455" t="s">
        <v>950</v>
      </c>
      <c r="B12" s="1475"/>
      <c r="C12" s="876"/>
      <c r="D12" s="876"/>
      <c r="E12" s="876"/>
      <c r="F12" s="826"/>
    </row>
    <row r="13" spans="2:6" ht="13.5" customHeight="1">
      <c r="B13" s="875"/>
      <c r="C13" s="875"/>
      <c r="D13" s="875"/>
      <c r="E13" s="875"/>
      <c r="F13" t="s">
        <v>459</v>
      </c>
    </row>
    <row r="14" spans="1:7" ht="63.75" customHeight="1">
      <c r="A14" s="878" t="s">
        <v>200</v>
      </c>
      <c r="B14" s="1457" t="s">
        <v>199</v>
      </c>
      <c r="C14" s="1458"/>
      <c r="D14" s="1459"/>
      <c r="E14" s="878" t="s">
        <v>146</v>
      </c>
      <c r="F14" s="879" t="s">
        <v>769</v>
      </c>
      <c r="G14" s="879" t="s">
        <v>885</v>
      </c>
    </row>
    <row r="15" spans="1:7" ht="24" customHeight="1">
      <c r="A15" s="880" t="s">
        <v>514</v>
      </c>
      <c r="B15" s="881"/>
      <c r="C15" s="882"/>
      <c r="D15" s="883"/>
      <c r="E15" s="884"/>
      <c r="F15" s="1330">
        <f>SUM(F379+F373+F368+F354+F350+F16+F343+F333+F338)</f>
        <v>2048569</v>
      </c>
      <c r="G15" s="1330">
        <f>SUM(G379+G373+G368+G354+G350+G343+G333+G16+G338)</f>
        <v>2078343</v>
      </c>
    </row>
    <row r="16" spans="1:7" ht="82.5" customHeight="1">
      <c r="A16" s="885" t="s">
        <v>753</v>
      </c>
      <c r="B16" s="886" t="s">
        <v>201</v>
      </c>
      <c r="C16" s="887" t="s">
        <v>515</v>
      </c>
      <c r="D16" s="888" t="s">
        <v>516</v>
      </c>
      <c r="E16" s="889"/>
      <c r="F16" s="1312">
        <f>SUM(F17)</f>
        <v>1037182</v>
      </c>
      <c r="G16" s="1312">
        <f>SUM(G17)</f>
        <v>1064296</v>
      </c>
    </row>
    <row r="17" spans="1:7" ht="78" customHeight="1">
      <c r="A17" s="890" t="s">
        <v>754</v>
      </c>
      <c r="B17" s="891" t="s">
        <v>203</v>
      </c>
      <c r="C17" s="892" t="s">
        <v>515</v>
      </c>
      <c r="D17" s="893" t="s">
        <v>516</v>
      </c>
      <c r="E17" s="894"/>
      <c r="F17" s="1316">
        <f>SUM(F18+F24)</f>
        <v>1037182</v>
      </c>
      <c r="G17" s="1316">
        <f>SUM(G18+G24)</f>
        <v>1064296</v>
      </c>
    </row>
    <row r="18" spans="1:7" ht="48.75" customHeight="1">
      <c r="A18" s="895" t="s">
        <v>494</v>
      </c>
      <c r="B18" s="896" t="s">
        <v>203</v>
      </c>
      <c r="C18" s="897" t="s">
        <v>150</v>
      </c>
      <c r="D18" s="898" t="s">
        <v>516</v>
      </c>
      <c r="E18" s="899"/>
      <c r="F18" s="1316">
        <f>SUM(F23)</f>
        <v>1001182</v>
      </c>
      <c r="G18" s="1349">
        <f>G22</f>
        <v>1026422</v>
      </c>
    </row>
    <row r="19" spans="1:7" ht="57" customHeight="1" hidden="1">
      <c r="A19" s="1219" t="s">
        <v>931</v>
      </c>
      <c r="B19" s="900" t="s">
        <v>203</v>
      </c>
      <c r="C19" s="1220" t="s">
        <v>518</v>
      </c>
      <c r="D19" s="902" t="s">
        <v>959</v>
      </c>
      <c r="E19" s="903"/>
      <c r="F19" s="1331">
        <f>SUM(F20:F21)</f>
        <v>482719</v>
      </c>
      <c r="G19" s="1331" t="e">
        <f>SUM(G20:G21)</f>
        <v>#REF!</v>
      </c>
    </row>
    <row r="20" spans="1:7" ht="30.75" customHeight="1" hidden="1">
      <c r="A20" s="137" t="s">
        <v>157</v>
      </c>
      <c r="B20" s="798" t="s">
        <v>203</v>
      </c>
      <c r="C20" s="799" t="s">
        <v>518</v>
      </c>
      <c r="D20" s="800" t="s">
        <v>959</v>
      </c>
      <c r="E20" s="801" t="s">
        <v>152</v>
      </c>
      <c r="F20" s="1289">
        <v>482719</v>
      </c>
      <c r="G20" s="1317" t="e">
        <f>SUM('[1]прил5'!I394)</f>
        <v>#REF!</v>
      </c>
    </row>
    <row r="21" spans="1:7" ht="31.5" customHeight="1" hidden="1">
      <c r="A21" s="699" t="s">
        <v>189</v>
      </c>
      <c r="B21" s="798" t="s">
        <v>203</v>
      </c>
      <c r="C21" s="799" t="s">
        <v>518</v>
      </c>
      <c r="D21" s="800" t="s">
        <v>959</v>
      </c>
      <c r="E21" s="801" t="s">
        <v>190</v>
      </c>
      <c r="F21" s="1317">
        <f>SUM('[1]прил5'!H395)</f>
        <v>0</v>
      </c>
      <c r="G21" s="1317" t="e">
        <f>SUM('[1]прил5'!I395)</f>
        <v>#REF!</v>
      </c>
    </row>
    <row r="22" spans="1:7" ht="66.75" customHeight="1">
      <c r="A22" s="690" t="s">
        <v>1034</v>
      </c>
      <c r="B22" s="904" t="s">
        <v>203</v>
      </c>
      <c r="C22" s="905" t="s">
        <v>150</v>
      </c>
      <c r="D22" s="902" t="s">
        <v>960</v>
      </c>
      <c r="E22" s="906"/>
      <c r="F22" s="1332">
        <f>SUM(F23)</f>
        <v>1001182</v>
      </c>
      <c r="G22" s="1332">
        <f>SUM(G23)</f>
        <v>1026422</v>
      </c>
    </row>
    <row r="23" spans="1:7" ht="76.5" customHeight="1">
      <c r="A23" s="699" t="s">
        <v>157</v>
      </c>
      <c r="B23" s="802" t="s">
        <v>203</v>
      </c>
      <c r="C23" s="803" t="s">
        <v>150</v>
      </c>
      <c r="D23" s="800" t="s">
        <v>960</v>
      </c>
      <c r="E23" s="801" t="s">
        <v>152</v>
      </c>
      <c r="F23" s="1317">
        <v>1001182</v>
      </c>
      <c r="G23" s="1317">
        <v>1026422</v>
      </c>
    </row>
    <row r="24" spans="1:7" ht="33" customHeight="1">
      <c r="A24" s="728" t="s">
        <v>205</v>
      </c>
      <c r="B24" s="802" t="s">
        <v>203</v>
      </c>
      <c r="C24" s="803" t="s">
        <v>150</v>
      </c>
      <c r="D24" s="800" t="s">
        <v>520</v>
      </c>
      <c r="E24" s="801"/>
      <c r="F24" s="1317">
        <f>SUM(F25+F332)</f>
        <v>36000</v>
      </c>
      <c r="G24" s="1317">
        <f>SUM(G25+G332)</f>
        <v>37874</v>
      </c>
    </row>
    <row r="25" spans="1:7" ht="41.25" customHeight="1">
      <c r="A25" s="135" t="s">
        <v>804</v>
      </c>
      <c r="B25" s="802" t="s">
        <v>203</v>
      </c>
      <c r="C25" s="803" t="s">
        <v>150</v>
      </c>
      <c r="D25" s="800" t="s">
        <v>520</v>
      </c>
      <c r="E25" s="801" t="s">
        <v>159</v>
      </c>
      <c r="F25" s="1317">
        <v>20000</v>
      </c>
      <c r="G25" s="1317">
        <v>21874</v>
      </c>
    </row>
    <row r="26" spans="1:7" ht="51" customHeight="1" hidden="1">
      <c r="A26" s="699" t="s">
        <v>160</v>
      </c>
      <c r="B26" s="802" t="s">
        <v>203</v>
      </c>
      <c r="C26" s="803" t="s">
        <v>150</v>
      </c>
      <c r="D26" s="800" t="s">
        <v>520</v>
      </c>
      <c r="E26" s="801" t="s">
        <v>161</v>
      </c>
      <c r="F26" s="1317">
        <v>12000</v>
      </c>
      <c r="G26" s="1333" t="e">
        <f>SUM(G28+G31+G35)</f>
        <v>#REF!</v>
      </c>
    </row>
    <row r="27" spans="1:7" ht="31.5" customHeight="1" hidden="1">
      <c r="A27" s="907" t="s">
        <v>521</v>
      </c>
      <c r="B27" s="908" t="s">
        <v>522</v>
      </c>
      <c r="C27" s="909" t="s">
        <v>515</v>
      </c>
      <c r="D27" s="910" t="s">
        <v>516</v>
      </c>
      <c r="E27" s="911"/>
      <c r="F27" s="1333">
        <f>SUM(F29+F32+F36)</f>
        <v>13073</v>
      </c>
      <c r="G27" s="1313" t="e">
        <f>SUM(G28+G31+G35)</f>
        <v>#REF!</v>
      </c>
    </row>
    <row r="28" spans="1:7" ht="51.75" customHeight="1" hidden="1">
      <c r="A28" s="912" t="s">
        <v>523</v>
      </c>
      <c r="B28" s="913" t="s">
        <v>524</v>
      </c>
      <c r="C28" s="914" t="s">
        <v>150</v>
      </c>
      <c r="D28" s="915" t="s">
        <v>516</v>
      </c>
      <c r="E28" s="916"/>
      <c r="F28" s="1313"/>
      <c r="G28" s="1331" t="e">
        <f>SUM(G29:G30)</f>
        <v>#REF!</v>
      </c>
    </row>
    <row r="29" spans="1:7" ht="31.5" customHeight="1" hidden="1">
      <c r="A29" s="690" t="s">
        <v>517</v>
      </c>
      <c r="B29" s="900" t="s">
        <v>524</v>
      </c>
      <c r="C29" s="901" t="s">
        <v>518</v>
      </c>
      <c r="D29" s="902" t="s">
        <v>519</v>
      </c>
      <c r="E29" s="903"/>
      <c r="F29" s="1331">
        <f>SUM(F30:F31)</f>
        <v>0</v>
      </c>
      <c r="G29" s="1317" t="e">
        <f>SUM('[1]прил5'!I399)</f>
        <v>#REF!</v>
      </c>
    </row>
    <row r="30" spans="1:7" ht="31.5" customHeight="1" hidden="1">
      <c r="A30" s="699" t="s">
        <v>158</v>
      </c>
      <c r="B30" s="798" t="s">
        <v>524</v>
      </c>
      <c r="C30" s="799" t="s">
        <v>518</v>
      </c>
      <c r="D30" s="800" t="s">
        <v>519</v>
      </c>
      <c r="E30" s="801" t="s">
        <v>159</v>
      </c>
      <c r="F30" s="1317">
        <f>SUM('[1]прил5'!H399)</f>
        <v>0</v>
      </c>
      <c r="G30" s="1317" t="e">
        <f>SUM('[1]прил5'!I400)</f>
        <v>#REF!</v>
      </c>
    </row>
    <row r="31" spans="1:7" ht="31.5" customHeight="1" hidden="1">
      <c r="A31" s="699" t="s">
        <v>189</v>
      </c>
      <c r="B31" s="798" t="s">
        <v>524</v>
      </c>
      <c r="C31" s="799" t="s">
        <v>518</v>
      </c>
      <c r="D31" s="800" t="s">
        <v>519</v>
      </c>
      <c r="E31" s="801" t="s">
        <v>190</v>
      </c>
      <c r="F31" s="1317">
        <f>SUM('[1]прил5'!H400)</f>
        <v>0</v>
      </c>
      <c r="G31" s="1331" t="e">
        <f>SUM(G32:G34)</f>
        <v>#REF!</v>
      </c>
    </row>
    <row r="32" spans="1:7" ht="52.5" customHeight="1" hidden="1">
      <c r="A32" s="690" t="s">
        <v>205</v>
      </c>
      <c r="B32" s="904" t="s">
        <v>524</v>
      </c>
      <c r="C32" s="905" t="s">
        <v>150</v>
      </c>
      <c r="D32" s="902" t="s">
        <v>520</v>
      </c>
      <c r="E32" s="903"/>
      <c r="F32" s="1331"/>
      <c r="G32" s="1317" t="e">
        <f>SUM('[1]прил5'!I356)</f>
        <v>#REF!</v>
      </c>
    </row>
    <row r="33" spans="1:7" ht="19.5" customHeight="1" hidden="1">
      <c r="A33" s="699" t="s">
        <v>157</v>
      </c>
      <c r="B33" s="802" t="s">
        <v>524</v>
      </c>
      <c r="C33" s="803" t="s">
        <v>150</v>
      </c>
      <c r="D33" s="800" t="s">
        <v>520</v>
      </c>
      <c r="E33" s="801" t="s">
        <v>152</v>
      </c>
      <c r="F33" s="1317">
        <f>SUM('[1]прил5'!H356)</f>
        <v>0</v>
      </c>
      <c r="G33" s="1317" t="e">
        <f>SUM('[1]прил5'!I357)</f>
        <v>#REF!</v>
      </c>
    </row>
    <row r="34" spans="1:7" ht="24" customHeight="1" hidden="1">
      <c r="A34" s="1221" t="s">
        <v>821</v>
      </c>
      <c r="B34" s="1449" t="s">
        <v>830</v>
      </c>
      <c r="C34" s="1450"/>
      <c r="D34" s="1451"/>
      <c r="E34" s="911"/>
      <c r="F34" s="1333"/>
      <c r="G34" s="1317" t="e">
        <f>SUM('[1]прил5'!I358)</f>
        <v>#REF!</v>
      </c>
    </row>
    <row r="35" spans="1:7" ht="24.75" customHeight="1" hidden="1">
      <c r="A35" s="1222" t="s">
        <v>826</v>
      </c>
      <c r="B35" s="1477" t="s">
        <v>829</v>
      </c>
      <c r="C35" s="1478"/>
      <c r="D35" s="1479"/>
      <c r="E35" s="1223"/>
      <c r="F35" s="1313">
        <f>F36</f>
        <v>13073</v>
      </c>
      <c r="G35" s="1331" t="e">
        <f>SUM(G36)</f>
        <v>#REF!</v>
      </c>
    </row>
    <row r="36" spans="1:7" ht="30.75" customHeight="1" hidden="1">
      <c r="A36" s="1222" t="s">
        <v>509</v>
      </c>
      <c r="B36" s="1224" t="s">
        <v>524</v>
      </c>
      <c r="C36" s="1225" t="s">
        <v>151</v>
      </c>
      <c r="D36" s="1226" t="s">
        <v>525</v>
      </c>
      <c r="E36" s="1227"/>
      <c r="F36" s="1313">
        <f>SUM(F37)</f>
        <v>13073</v>
      </c>
      <c r="G36" s="1317" t="e">
        <f>SUM('[1]прил5'!I103)</f>
        <v>#REF!</v>
      </c>
    </row>
    <row r="37" spans="1:7" ht="33" customHeight="1" hidden="1">
      <c r="A37" s="137" t="s">
        <v>157</v>
      </c>
      <c r="B37" s="802" t="s">
        <v>524</v>
      </c>
      <c r="C37" s="803" t="s">
        <v>151</v>
      </c>
      <c r="D37" s="800" t="s">
        <v>525</v>
      </c>
      <c r="E37" s="801" t="s">
        <v>152</v>
      </c>
      <c r="F37" s="1317">
        <v>13073</v>
      </c>
      <c r="G37" s="1333" t="e">
        <f>SUM(G39+G42)</f>
        <v>#REF!</v>
      </c>
    </row>
    <row r="38" spans="1:7" ht="29.25" customHeight="1" hidden="1">
      <c r="A38" s="917" t="s">
        <v>528</v>
      </c>
      <c r="B38" s="918" t="s">
        <v>529</v>
      </c>
      <c r="C38" s="919" t="s">
        <v>515</v>
      </c>
      <c r="D38" s="910" t="s">
        <v>516</v>
      </c>
      <c r="E38" s="920"/>
      <c r="F38" s="1333">
        <f>SUM(F40+F43)</f>
        <v>0</v>
      </c>
      <c r="G38" s="1313" t="e">
        <f>SUM(G39+G42)</f>
        <v>#REF!</v>
      </c>
    </row>
    <row r="39" spans="1:7" ht="33" customHeight="1" hidden="1">
      <c r="A39" s="921" t="s">
        <v>530</v>
      </c>
      <c r="B39" s="922" t="s">
        <v>529</v>
      </c>
      <c r="C39" s="923" t="s">
        <v>150</v>
      </c>
      <c r="D39" s="924" t="s">
        <v>516</v>
      </c>
      <c r="E39" s="925"/>
      <c r="F39" s="1313">
        <f>SUM(F40+F43)</f>
        <v>0</v>
      </c>
      <c r="G39" s="1331" t="e">
        <f>SUM(G40:G41)</f>
        <v>#REF!</v>
      </c>
    </row>
    <row r="40" spans="1:7" ht="30" customHeight="1" hidden="1">
      <c r="A40" s="926" t="s">
        <v>531</v>
      </c>
      <c r="B40" s="927" t="s">
        <v>529</v>
      </c>
      <c r="C40" s="928" t="s">
        <v>150</v>
      </c>
      <c r="D40" s="929" t="s">
        <v>532</v>
      </c>
      <c r="E40" s="930"/>
      <c r="F40" s="1331">
        <f>SUM(F41:F42)</f>
        <v>0</v>
      </c>
      <c r="G40" s="1317" t="e">
        <f>SUM('[1]прил5'!I404)</f>
        <v>#REF!</v>
      </c>
    </row>
    <row r="41" spans="1:7" ht="27" customHeight="1" hidden="1">
      <c r="A41" s="804" t="s">
        <v>158</v>
      </c>
      <c r="B41" s="805" t="s">
        <v>529</v>
      </c>
      <c r="C41" s="806" t="s">
        <v>150</v>
      </c>
      <c r="D41" s="800" t="s">
        <v>532</v>
      </c>
      <c r="E41" s="807">
        <v>200</v>
      </c>
      <c r="F41" s="1317">
        <f>SUM('[1]прил5'!H404)</f>
        <v>0</v>
      </c>
      <c r="G41" s="1317" t="e">
        <f>SUM('[1]прил5'!I405)</f>
        <v>#REF!</v>
      </c>
    </row>
    <row r="42" spans="1:7" ht="21.75" customHeight="1" hidden="1">
      <c r="A42" s="804" t="s">
        <v>189</v>
      </c>
      <c r="B42" s="805" t="s">
        <v>529</v>
      </c>
      <c r="C42" s="806" t="s">
        <v>150</v>
      </c>
      <c r="D42" s="800" t="s">
        <v>532</v>
      </c>
      <c r="E42" s="807">
        <v>300</v>
      </c>
      <c r="F42" s="1317">
        <f>SUM('[1]прил5'!H405)</f>
        <v>0</v>
      </c>
      <c r="G42" s="1331" t="e">
        <f>SUM(G43:G45)</f>
        <v>#REF!</v>
      </c>
    </row>
    <row r="43" spans="1:7" ht="21" customHeight="1" hidden="1">
      <c r="A43" s="931" t="s">
        <v>205</v>
      </c>
      <c r="B43" s="932" t="s">
        <v>529</v>
      </c>
      <c r="C43" s="933" t="s">
        <v>150</v>
      </c>
      <c r="D43" s="934" t="s">
        <v>520</v>
      </c>
      <c r="E43" s="930"/>
      <c r="F43" s="1331">
        <f>SUM(F44:F46)</f>
        <v>0</v>
      </c>
      <c r="G43" s="1317" t="e">
        <f>SUM('[1]прил5'!I258)</f>
        <v>#REF!</v>
      </c>
    </row>
    <row r="44" spans="1:7" ht="18" customHeight="1" hidden="1">
      <c r="A44" s="804" t="s">
        <v>157</v>
      </c>
      <c r="B44" s="808" t="s">
        <v>529</v>
      </c>
      <c r="C44" s="809" t="s">
        <v>150</v>
      </c>
      <c r="D44" s="810" t="s">
        <v>520</v>
      </c>
      <c r="E44" s="807">
        <v>100</v>
      </c>
      <c r="F44" s="1317">
        <f>SUM('[1]прил5'!H258)</f>
        <v>0</v>
      </c>
      <c r="G44" s="1317" t="e">
        <f>SUM('[1]прил5'!I259)</f>
        <v>#REF!</v>
      </c>
    </row>
    <row r="45" spans="1:7" ht="31.5" customHeight="1" hidden="1">
      <c r="A45" s="804" t="s">
        <v>158</v>
      </c>
      <c r="B45" s="808" t="s">
        <v>529</v>
      </c>
      <c r="C45" s="809" t="s">
        <v>150</v>
      </c>
      <c r="D45" s="811" t="s">
        <v>520</v>
      </c>
      <c r="E45" s="807">
        <v>200</v>
      </c>
      <c r="F45" s="1317">
        <f>SUM('[1]прил5'!H259)</f>
        <v>0</v>
      </c>
      <c r="G45" s="1317" t="e">
        <f>SUM('[1]прил5'!I260)</f>
        <v>#REF!</v>
      </c>
    </row>
    <row r="46" spans="1:7" ht="35.25" customHeight="1" hidden="1">
      <c r="A46" s="804" t="s">
        <v>160</v>
      </c>
      <c r="B46" s="808" t="s">
        <v>529</v>
      </c>
      <c r="C46" s="809" t="s">
        <v>150</v>
      </c>
      <c r="D46" s="810" t="s">
        <v>520</v>
      </c>
      <c r="E46" s="807">
        <v>800</v>
      </c>
      <c r="F46" s="1317">
        <f>SUM('[1]прил5'!H260)</f>
        <v>0</v>
      </c>
      <c r="G46" s="1333" t="e">
        <f>SUM(G47+G50)</f>
        <v>#REF!</v>
      </c>
    </row>
    <row r="47" spans="1:7" ht="30" customHeight="1" hidden="1">
      <c r="A47" s="935" t="s">
        <v>533</v>
      </c>
      <c r="B47" s="936" t="s">
        <v>534</v>
      </c>
      <c r="C47" s="937" t="s">
        <v>515</v>
      </c>
      <c r="D47" s="938" t="s">
        <v>516</v>
      </c>
      <c r="E47" s="920"/>
      <c r="F47" s="1333">
        <f>SUM(F48+F51)</f>
        <v>0</v>
      </c>
      <c r="G47" s="1313" t="e">
        <f>SUM(G48)</f>
        <v>#REF!</v>
      </c>
    </row>
    <row r="48" spans="1:7" ht="28.5" customHeight="1" hidden="1">
      <c r="A48" s="939" t="s">
        <v>535</v>
      </c>
      <c r="B48" s="940" t="s">
        <v>534</v>
      </c>
      <c r="C48" s="941" t="s">
        <v>150</v>
      </c>
      <c r="D48" s="942" t="s">
        <v>516</v>
      </c>
      <c r="E48" s="925"/>
      <c r="F48" s="1313">
        <f>SUM(F49)</f>
        <v>0</v>
      </c>
      <c r="G48" s="1331" t="e">
        <f>SUM(G49)</f>
        <v>#REF!</v>
      </c>
    </row>
    <row r="49" spans="1:7" ht="30" customHeight="1" hidden="1">
      <c r="A49" s="926" t="s">
        <v>209</v>
      </c>
      <c r="B49" s="943" t="s">
        <v>534</v>
      </c>
      <c r="C49" s="944" t="s">
        <v>518</v>
      </c>
      <c r="D49" s="934" t="s">
        <v>536</v>
      </c>
      <c r="E49" s="930"/>
      <c r="F49" s="1331">
        <f>SUM(F50)</f>
        <v>0</v>
      </c>
      <c r="G49" s="1317" t="e">
        <f>SUM('[1]прил5'!I369)</f>
        <v>#REF!</v>
      </c>
    </row>
    <row r="50" spans="1:7" ht="30.75" customHeight="1" hidden="1">
      <c r="A50" s="729" t="s">
        <v>157</v>
      </c>
      <c r="B50" s="812" t="s">
        <v>534</v>
      </c>
      <c r="C50" s="813" t="s">
        <v>518</v>
      </c>
      <c r="D50" s="810" t="s">
        <v>536</v>
      </c>
      <c r="E50" s="807">
        <v>100</v>
      </c>
      <c r="F50" s="1317">
        <f>SUM('[1]прил5'!H369)</f>
        <v>0</v>
      </c>
      <c r="G50" s="1313" t="e">
        <f>SUM(G51+G53)</f>
        <v>#REF!</v>
      </c>
    </row>
    <row r="51" spans="1:7" ht="30" customHeight="1" hidden="1">
      <c r="A51" s="939" t="s">
        <v>537</v>
      </c>
      <c r="B51" s="945" t="s">
        <v>534</v>
      </c>
      <c r="C51" s="946" t="s">
        <v>151</v>
      </c>
      <c r="D51" s="942" t="s">
        <v>516</v>
      </c>
      <c r="E51" s="925"/>
      <c r="F51" s="1313">
        <f>SUM(F52+F54)</f>
        <v>0</v>
      </c>
      <c r="G51" s="1331" t="e">
        <f>SUM(G52)</f>
        <v>#REF!</v>
      </c>
    </row>
    <row r="52" spans="1:7" ht="31.5" customHeight="1" hidden="1">
      <c r="A52" s="926" t="s">
        <v>538</v>
      </c>
      <c r="B52" s="943" t="s">
        <v>534</v>
      </c>
      <c r="C52" s="944" t="s">
        <v>539</v>
      </c>
      <c r="D52" s="934" t="s">
        <v>540</v>
      </c>
      <c r="E52" s="930"/>
      <c r="F52" s="1331">
        <f>SUM(F53)</f>
        <v>0</v>
      </c>
      <c r="G52" s="1317" t="e">
        <f>SUM('[1]прил5'!I372)</f>
        <v>#REF!</v>
      </c>
    </row>
    <row r="53" spans="1:7" ht="33" customHeight="1" hidden="1">
      <c r="A53" s="729" t="s">
        <v>157</v>
      </c>
      <c r="B53" s="812" t="s">
        <v>534</v>
      </c>
      <c r="C53" s="813" t="s">
        <v>539</v>
      </c>
      <c r="D53" s="810" t="s">
        <v>540</v>
      </c>
      <c r="E53" s="807">
        <v>100</v>
      </c>
      <c r="F53" s="1317">
        <f>SUM('[1]прил5'!H372)</f>
        <v>0</v>
      </c>
      <c r="G53" s="1331" t="e">
        <f>SUM(G54:G56)</f>
        <v>#REF!</v>
      </c>
    </row>
    <row r="54" spans="1:7" ht="36" customHeight="1" hidden="1">
      <c r="A54" s="926" t="s">
        <v>205</v>
      </c>
      <c r="B54" s="943" t="s">
        <v>534</v>
      </c>
      <c r="C54" s="944" t="s">
        <v>539</v>
      </c>
      <c r="D54" s="934" t="s">
        <v>520</v>
      </c>
      <c r="E54" s="930"/>
      <c r="F54" s="1331">
        <f>SUM(F55:F57)</f>
        <v>0</v>
      </c>
      <c r="G54" s="1317" t="e">
        <f>SUM('[1]прил5'!I374)</f>
        <v>#REF!</v>
      </c>
    </row>
    <row r="55" spans="1:7" ht="34.5" customHeight="1" hidden="1">
      <c r="A55" s="729" t="s">
        <v>157</v>
      </c>
      <c r="B55" s="812" t="s">
        <v>534</v>
      </c>
      <c r="C55" s="813" t="s">
        <v>539</v>
      </c>
      <c r="D55" s="810" t="s">
        <v>520</v>
      </c>
      <c r="E55" s="807">
        <v>100</v>
      </c>
      <c r="F55" s="1317">
        <f>SUM('[1]прил5'!H374)</f>
        <v>0</v>
      </c>
      <c r="G55" s="1317" t="e">
        <f>SUM('[1]прил5'!I375)</f>
        <v>#REF!</v>
      </c>
    </row>
    <row r="56" spans="1:7" ht="34.5" customHeight="1" hidden="1">
      <c r="A56" s="729" t="s">
        <v>158</v>
      </c>
      <c r="B56" s="812" t="s">
        <v>534</v>
      </c>
      <c r="C56" s="813" t="s">
        <v>539</v>
      </c>
      <c r="D56" s="810" t="s">
        <v>520</v>
      </c>
      <c r="E56" s="807">
        <v>200</v>
      </c>
      <c r="F56" s="1317">
        <f>SUM('[1]прил5'!H375)</f>
        <v>0</v>
      </c>
      <c r="G56" s="1317" t="e">
        <f>SUM('[1]прил5'!I376)</f>
        <v>#REF!</v>
      </c>
    </row>
    <row r="57" spans="1:7" ht="29.25" customHeight="1" hidden="1">
      <c r="A57" s="729" t="s">
        <v>160</v>
      </c>
      <c r="B57" s="812" t="s">
        <v>534</v>
      </c>
      <c r="C57" s="813" t="s">
        <v>539</v>
      </c>
      <c r="D57" s="810" t="s">
        <v>520</v>
      </c>
      <c r="E57" s="807">
        <v>800</v>
      </c>
      <c r="F57" s="1317">
        <f>SUM('[1]прил5'!H376)</f>
        <v>0</v>
      </c>
      <c r="G57" s="1312" t="e">
        <f>SUM(G58+G68+G88)</f>
        <v>#REF!</v>
      </c>
    </row>
    <row r="58" spans="1:7" ht="33" customHeight="1" hidden="1">
      <c r="A58" s="706" t="s">
        <v>541</v>
      </c>
      <c r="B58" s="947" t="s">
        <v>210</v>
      </c>
      <c r="C58" s="948" t="s">
        <v>515</v>
      </c>
      <c r="D58" s="949" t="s">
        <v>516</v>
      </c>
      <c r="E58" s="950"/>
      <c r="F58" s="1312" t="e">
        <f>SUM(F59+F69+F89)</f>
        <v>#REF!</v>
      </c>
      <c r="G58" s="1333" t="e">
        <f>SUM(G59)</f>
        <v>#REF!</v>
      </c>
    </row>
    <row r="59" spans="1:7" ht="39.75" customHeight="1" hidden="1">
      <c r="A59" s="907" t="s">
        <v>542</v>
      </c>
      <c r="B59" s="936" t="s">
        <v>211</v>
      </c>
      <c r="C59" s="937" t="s">
        <v>515</v>
      </c>
      <c r="D59" s="938" t="s">
        <v>516</v>
      </c>
      <c r="E59" s="920"/>
      <c r="F59" s="1333" t="e">
        <f>SUM(F60)</f>
        <v>#REF!</v>
      </c>
      <c r="G59" s="1313" t="e">
        <f>SUM(G60+G62+G66)</f>
        <v>#REF!</v>
      </c>
    </row>
    <row r="60" spans="1:7" ht="42" customHeight="1" hidden="1">
      <c r="A60" s="912" t="s">
        <v>543</v>
      </c>
      <c r="B60" s="945" t="s">
        <v>211</v>
      </c>
      <c r="C60" s="946" t="s">
        <v>150</v>
      </c>
      <c r="D60" s="942" t="s">
        <v>516</v>
      </c>
      <c r="E60" s="925"/>
      <c r="F60" s="1313" t="e">
        <f>SUM(F61+F63+F67)</f>
        <v>#REF!</v>
      </c>
      <c r="G60" s="1331" t="e">
        <f>SUM(G61)</f>
        <v>#REF!</v>
      </c>
    </row>
    <row r="61" spans="1:7" ht="36.75" customHeight="1" hidden="1">
      <c r="A61" s="690" t="s">
        <v>544</v>
      </c>
      <c r="B61" s="951" t="s">
        <v>211</v>
      </c>
      <c r="C61" s="952" t="s">
        <v>150</v>
      </c>
      <c r="D61" s="934" t="s">
        <v>545</v>
      </c>
      <c r="E61" s="930"/>
      <c r="F61" s="1331" t="e">
        <f>SUM(F62)</f>
        <v>#REF!</v>
      </c>
      <c r="G61" s="1317" t="e">
        <f>SUM('[1]прил5'!I108)</f>
        <v>#REF!</v>
      </c>
    </row>
    <row r="62" spans="1:7" ht="33.75" customHeight="1" hidden="1">
      <c r="A62" s="699" t="s">
        <v>546</v>
      </c>
      <c r="B62" s="814" t="s">
        <v>211</v>
      </c>
      <c r="C62" s="815" t="s">
        <v>150</v>
      </c>
      <c r="D62" s="810" t="s">
        <v>545</v>
      </c>
      <c r="E62" s="807">
        <v>600</v>
      </c>
      <c r="F62" s="1317" t="e">
        <f>SUM('[1]прил5'!H108)</f>
        <v>#REF!</v>
      </c>
      <c r="G62" s="1331" t="e">
        <f>SUM(G63:G65)</f>
        <v>#REF!</v>
      </c>
    </row>
    <row r="63" spans="1:7" ht="32.25" customHeight="1" hidden="1">
      <c r="A63" s="690" t="s">
        <v>547</v>
      </c>
      <c r="B63" s="951" t="s">
        <v>211</v>
      </c>
      <c r="C63" s="952" t="s">
        <v>150</v>
      </c>
      <c r="D63" s="934" t="s">
        <v>548</v>
      </c>
      <c r="E63" s="930"/>
      <c r="F63" s="1331">
        <f>SUM(F64:F66)</f>
        <v>0</v>
      </c>
      <c r="G63" s="1317" t="e">
        <f>SUM('[1]прил5'!I467)</f>
        <v>#REF!</v>
      </c>
    </row>
    <row r="64" spans="1:7" ht="29.25" customHeight="1" hidden="1">
      <c r="A64" s="699" t="s">
        <v>157</v>
      </c>
      <c r="B64" s="814" t="s">
        <v>211</v>
      </c>
      <c r="C64" s="815" t="s">
        <v>150</v>
      </c>
      <c r="D64" s="810" t="s">
        <v>548</v>
      </c>
      <c r="E64" s="807">
        <v>100</v>
      </c>
      <c r="F64" s="1317">
        <f>SUM('[1]прил5'!H467)</f>
        <v>0</v>
      </c>
      <c r="G64" s="1317" t="e">
        <f>SUM('[1]прил5'!I468)</f>
        <v>#REF!</v>
      </c>
    </row>
    <row r="65" spans="1:7" ht="46.5" customHeight="1" hidden="1">
      <c r="A65" s="699" t="s">
        <v>158</v>
      </c>
      <c r="B65" s="814" t="s">
        <v>211</v>
      </c>
      <c r="C65" s="815" t="s">
        <v>150</v>
      </c>
      <c r="D65" s="810" t="s">
        <v>548</v>
      </c>
      <c r="E65" s="807">
        <v>200</v>
      </c>
      <c r="F65" s="1317">
        <f>SUM('[1]прил5'!H468)</f>
        <v>0</v>
      </c>
      <c r="G65" s="1317" t="e">
        <f>SUM('[1]прил5'!I469)</f>
        <v>#REF!</v>
      </c>
    </row>
    <row r="66" spans="1:7" ht="38.25" customHeight="1" hidden="1">
      <c r="A66" s="692" t="s">
        <v>160</v>
      </c>
      <c r="B66" s="814" t="s">
        <v>211</v>
      </c>
      <c r="C66" s="815" t="s">
        <v>150</v>
      </c>
      <c r="D66" s="810" t="s">
        <v>548</v>
      </c>
      <c r="E66" s="807">
        <v>800</v>
      </c>
      <c r="F66" s="1317">
        <f>SUM('[1]прил5'!H469)</f>
        <v>0</v>
      </c>
      <c r="G66" s="1331" t="e">
        <f>SUM(G67)</f>
        <v>#REF!</v>
      </c>
    </row>
    <row r="67" spans="1:7" ht="36" customHeight="1" hidden="1">
      <c r="A67" s="926" t="s">
        <v>209</v>
      </c>
      <c r="B67" s="951" t="s">
        <v>211</v>
      </c>
      <c r="C67" s="952" t="s">
        <v>150</v>
      </c>
      <c r="D67" s="934" t="s">
        <v>536</v>
      </c>
      <c r="E67" s="930"/>
      <c r="F67" s="1331">
        <f>SUM(F68)</f>
        <v>0</v>
      </c>
      <c r="G67" s="1317" t="e">
        <f>SUM('[1]прил5'!I471)</f>
        <v>#REF!</v>
      </c>
    </row>
    <row r="68" spans="1:7" ht="38.25" customHeight="1" hidden="1">
      <c r="A68" s="699" t="s">
        <v>157</v>
      </c>
      <c r="B68" s="814" t="s">
        <v>211</v>
      </c>
      <c r="C68" s="815" t="s">
        <v>150</v>
      </c>
      <c r="D68" s="810" t="s">
        <v>536</v>
      </c>
      <c r="E68" s="807">
        <v>100</v>
      </c>
      <c r="F68" s="1317">
        <f>SUM('[1]прил5'!H471)</f>
        <v>0</v>
      </c>
      <c r="G68" s="1333" t="e">
        <f>SUM(G69)</f>
        <v>#REF!</v>
      </c>
    </row>
    <row r="69" spans="1:7" ht="35.25" customHeight="1" hidden="1">
      <c r="A69" s="907" t="s">
        <v>549</v>
      </c>
      <c r="B69" s="936" t="s">
        <v>495</v>
      </c>
      <c r="C69" s="937" t="s">
        <v>515</v>
      </c>
      <c r="D69" s="938" t="s">
        <v>516</v>
      </c>
      <c r="E69" s="920"/>
      <c r="F69" s="1333">
        <f>SUM(F70)</f>
        <v>0</v>
      </c>
      <c r="G69" s="1313" t="e">
        <f>SUM(G70+G72+G75+G78+G81+G84+G86)</f>
        <v>#REF!</v>
      </c>
    </row>
    <row r="70" spans="1:7" ht="28.5" customHeight="1" hidden="1">
      <c r="A70" s="912" t="s">
        <v>496</v>
      </c>
      <c r="B70" s="945" t="s">
        <v>495</v>
      </c>
      <c r="C70" s="946" t="s">
        <v>150</v>
      </c>
      <c r="D70" s="942" t="s">
        <v>516</v>
      </c>
      <c r="E70" s="925"/>
      <c r="F70" s="1313">
        <f>SUM(F71+F73+F76+F79+F82+F85+F87)</f>
        <v>0</v>
      </c>
      <c r="G70" s="1331" t="e">
        <f>SUM(G71)</f>
        <v>#REF!</v>
      </c>
    </row>
    <row r="71" spans="1:7" ht="30" customHeight="1" hidden="1">
      <c r="A71" s="690" t="s">
        <v>550</v>
      </c>
      <c r="B71" s="951" t="s">
        <v>495</v>
      </c>
      <c r="C71" s="952" t="s">
        <v>150</v>
      </c>
      <c r="D71" s="934" t="s">
        <v>551</v>
      </c>
      <c r="E71" s="930"/>
      <c r="F71" s="1331">
        <f>SUM(F72)</f>
        <v>0</v>
      </c>
      <c r="G71" s="1317" t="e">
        <f>SUM('[1]прил5'!I410)</f>
        <v>#REF!</v>
      </c>
    </row>
    <row r="72" spans="1:7" ht="39" customHeight="1" hidden="1">
      <c r="A72" s="699" t="s">
        <v>158</v>
      </c>
      <c r="B72" s="814" t="s">
        <v>495</v>
      </c>
      <c r="C72" s="815" t="s">
        <v>150</v>
      </c>
      <c r="D72" s="810" t="s">
        <v>551</v>
      </c>
      <c r="E72" s="807" t="s">
        <v>190</v>
      </c>
      <c r="F72" s="1317">
        <f>SUM('[1]прил5'!H410)</f>
        <v>0</v>
      </c>
      <c r="G72" s="1331" t="e">
        <f>SUM(G73:G74)</f>
        <v>#REF!</v>
      </c>
    </row>
    <row r="73" spans="1:7" ht="39" customHeight="1" hidden="1">
      <c r="A73" s="690" t="s">
        <v>552</v>
      </c>
      <c r="B73" s="951" t="s">
        <v>495</v>
      </c>
      <c r="C73" s="952" t="s">
        <v>150</v>
      </c>
      <c r="D73" s="934" t="s">
        <v>553</v>
      </c>
      <c r="E73" s="930"/>
      <c r="F73" s="1331">
        <f>SUM(F74:F75)</f>
        <v>0</v>
      </c>
      <c r="G73" s="1317" t="e">
        <f>SUM('[1]прил5'!I412)</f>
        <v>#REF!</v>
      </c>
    </row>
    <row r="74" spans="1:7" ht="39.75" customHeight="1" hidden="1">
      <c r="A74" s="699" t="s">
        <v>158</v>
      </c>
      <c r="B74" s="814" t="s">
        <v>495</v>
      </c>
      <c r="C74" s="815" t="s">
        <v>150</v>
      </c>
      <c r="D74" s="810" t="s">
        <v>553</v>
      </c>
      <c r="E74" s="807" t="s">
        <v>159</v>
      </c>
      <c r="F74" s="1317">
        <f>SUM('[1]прил5'!H412)</f>
        <v>0</v>
      </c>
      <c r="G74" s="1317" t="e">
        <f>SUM('[1]прил5'!I413)</f>
        <v>#REF!</v>
      </c>
    </row>
    <row r="75" spans="1:7" ht="39" customHeight="1" hidden="1">
      <c r="A75" s="699" t="s">
        <v>189</v>
      </c>
      <c r="B75" s="814" t="s">
        <v>495</v>
      </c>
      <c r="C75" s="815" t="s">
        <v>150</v>
      </c>
      <c r="D75" s="810" t="s">
        <v>553</v>
      </c>
      <c r="E75" s="807" t="s">
        <v>190</v>
      </c>
      <c r="F75" s="1317">
        <f>SUM('[1]прил5'!H413)</f>
        <v>0</v>
      </c>
      <c r="G75" s="1331" t="e">
        <f>SUM(G76:G77)</f>
        <v>#REF!</v>
      </c>
    </row>
    <row r="76" spans="1:7" ht="36" customHeight="1" hidden="1">
      <c r="A76" s="690" t="s">
        <v>554</v>
      </c>
      <c r="B76" s="951" t="s">
        <v>495</v>
      </c>
      <c r="C76" s="952" t="s">
        <v>150</v>
      </c>
      <c r="D76" s="934" t="s">
        <v>555</v>
      </c>
      <c r="E76" s="930"/>
      <c r="F76" s="1331">
        <f>SUM(F77:F78)</f>
        <v>0</v>
      </c>
      <c r="G76" s="1317" t="e">
        <f>SUM('[1]прил5'!I415)</f>
        <v>#REF!</v>
      </c>
    </row>
    <row r="77" spans="1:7" ht="39" customHeight="1" hidden="1">
      <c r="A77" s="699" t="s">
        <v>158</v>
      </c>
      <c r="B77" s="814" t="s">
        <v>495</v>
      </c>
      <c r="C77" s="815" t="s">
        <v>150</v>
      </c>
      <c r="D77" s="810" t="s">
        <v>555</v>
      </c>
      <c r="E77" s="807" t="s">
        <v>159</v>
      </c>
      <c r="F77" s="1317">
        <f>SUM('[1]прил5'!H415)</f>
        <v>0</v>
      </c>
      <c r="G77" s="1317" t="e">
        <f>SUM('[1]прил5'!I416)</f>
        <v>#REF!</v>
      </c>
    </row>
    <row r="78" spans="1:7" ht="39" customHeight="1" hidden="1">
      <c r="A78" s="699" t="s">
        <v>189</v>
      </c>
      <c r="B78" s="814" t="s">
        <v>495</v>
      </c>
      <c r="C78" s="815" t="s">
        <v>150</v>
      </c>
      <c r="D78" s="810" t="s">
        <v>555</v>
      </c>
      <c r="E78" s="807" t="s">
        <v>190</v>
      </c>
      <c r="F78" s="1317">
        <f>SUM('[1]прил5'!H416)</f>
        <v>0</v>
      </c>
      <c r="G78" s="1331" t="e">
        <f>SUM(G79:G80)</f>
        <v>#REF!</v>
      </c>
    </row>
    <row r="79" spans="1:7" ht="37.5" customHeight="1" hidden="1">
      <c r="A79" s="690" t="s">
        <v>556</v>
      </c>
      <c r="B79" s="951" t="s">
        <v>495</v>
      </c>
      <c r="C79" s="952" t="s">
        <v>150</v>
      </c>
      <c r="D79" s="934" t="s">
        <v>557</v>
      </c>
      <c r="E79" s="930"/>
      <c r="F79" s="1331">
        <f>SUM(F80:F81)</f>
        <v>0</v>
      </c>
      <c r="G79" s="1317" t="e">
        <f>SUM('[1]прил5'!I418)</f>
        <v>#REF!</v>
      </c>
    </row>
    <row r="80" spans="1:7" ht="36" customHeight="1" hidden="1">
      <c r="A80" s="699" t="s">
        <v>158</v>
      </c>
      <c r="B80" s="814" t="s">
        <v>495</v>
      </c>
      <c r="C80" s="815" t="s">
        <v>150</v>
      </c>
      <c r="D80" s="810" t="s">
        <v>557</v>
      </c>
      <c r="E80" s="807" t="s">
        <v>159</v>
      </c>
      <c r="F80" s="1317">
        <f>SUM('[1]прил5'!H418)</f>
        <v>0</v>
      </c>
      <c r="G80" s="1317" t="e">
        <f>SUM('[1]прил5'!I419)</f>
        <v>#REF!</v>
      </c>
    </row>
    <row r="81" spans="1:7" ht="30" customHeight="1" hidden="1">
      <c r="A81" s="699" t="s">
        <v>189</v>
      </c>
      <c r="B81" s="814" t="s">
        <v>495</v>
      </c>
      <c r="C81" s="815" t="s">
        <v>150</v>
      </c>
      <c r="D81" s="810" t="s">
        <v>557</v>
      </c>
      <c r="E81" s="807" t="s">
        <v>190</v>
      </c>
      <c r="F81" s="1317">
        <f>SUM('[1]прил5'!H419)</f>
        <v>0</v>
      </c>
      <c r="G81" s="1331" t="e">
        <f>SUM(G82:G83)</f>
        <v>#REF!</v>
      </c>
    </row>
    <row r="82" spans="1:7" ht="32.25" customHeight="1" hidden="1">
      <c r="A82" s="690" t="s">
        <v>558</v>
      </c>
      <c r="B82" s="951" t="s">
        <v>495</v>
      </c>
      <c r="C82" s="952" t="s">
        <v>150</v>
      </c>
      <c r="D82" s="934" t="s">
        <v>559</v>
      </c>
      <c r="E82" s="930"/>
      <c r="F82" s="1331">
        <f>SUM(F83:F84)</f>
        <v>0</v>
      </c>
      <c r="G82" s="1317" t="e">
        <f>SUM('[1]прил5'!I421)</f>
        <v>#REF!</v>
      </c>
    </row>
    <row r="83" spans="1:7" ht="29.25" customHeight="1" hidden="1">
      <c r="A83" s="699" t="s">
        <v>158</v>
      </c>
      <c r="B83" s="814" t="s">
        <v>495</v>
      </c>
      <c r="C83" s="815" t="s">
        <v>150</v>
      </c>
      <c r="D83" s="810" t="s">
        <v>559</v>
      </c>
      <c r="E83" s="807" t="s">
        <v>159</v>
      </c>
      <c r="F83" s="1317">
        <f>SUM('[1]прил5'!H421)</f>
        <v>0</v>
      </c>
      <c r="G83" s="1317" t="e">
        <f>SUM('[1]прил5'!I422)</f>
        <v>#REF!</v>
      </c>
    </row>
    <row r="84" spans="1:7" ht="33" customHeight="1" hidden="1">
      <c r="A84" s="699" t="s">
        <v>189</v>
      </c>
      <c r="B84" s="814" t="s">
        <v>495</v>
      </c>
      <c r="C84" s="815" t="s">
        <v>150</v>
      </c>
      <c r="D84" s="810" t="s">
        <v>559</v>
      </c>
      <c r="E84" s="807" t="s">
        <v>190</v>
      </c>
      <c r="F84" s="1317">
        <f>SUM('[1]прил5'!H422)</f>
        <v>0</v>
      </c>
      <c r="G84" s="1331" t="e">
        <f>SUM(G85)</f>
        <v>#REF!</v>
      </c>
    </row>
    <row r="85" spans="1:7" ht="33" customHeight="1" hidden="1">
      <c r="A85" s="690" t="s">
        <v>560</v>
      </c>
      <c r="B85" s="951" t="s">
        <v>495</v>
      </c>
      <c r="C85" s="952" t="s">
        <v>150</v>
      </c>
      <c r="D85" s="934" t="s">
        <v>561</v>
      </c>
      <c r="E85" s="930"/>
      <c r="F85" s="1331">
        <f>SUM(F86)</f>
        <v>0</v>
      </c>
      <c r="G85" s="1317" t="e">
        <f>SUM('[1]прил5'!I388)</f>
        <v>#REF!</v>
      </c>
    </row>
    <row r="86" spans="1:7" ht="29.25" customHeight="1" hidden="1">
      <c r="A86" s="699" t="s">
        <v>189</v>
      </c>
      <c r="B86" s="814" t="s">
        <v>495</v>
      </c>
      <c r="C86" s="815" t="s">
        <v>150</v>
      </c>
      <c r="D86" s="810" t="s">
        <v>561</v>
      </c>
      <c r="E86" s="807">
        <v>300</v>
      </c>
      <c r="F86" s="1317">
        <f>SUM('[1]прил5'!H388)</f>
        <v>0</v>
      </c>
      <c r="G86" s="1331" t="e">
        <f>SUM(G87)</f>
        <v>#REF!</v>
      </c>
    </row>
    <row r="87" spans="1:7" ht="33" customHeight="1" hidden="1">
      <c r="A87" s="690" t="s">
        <v>562</v>
      </c>
      <c r="B87" s="951" t="s">
        <v>495</v>
      </c>
      <c r="C87" s="952" t="s">
        <v>150</v>
      </c>
      <c r="D87" s="934" t="s">
        <v>563</v>
      </c>
      <c r="E87" s="930"/>
      <c r="F87" s="1331">
        <f>SUM(F88)</f>
        <v>0</v>
      </c>
      <c r="G87" s="1317" t="e">
        <f>SUM('[1]прил5'!I482)</f>
        <v>#REF!</v>
      </c>
    </row>
    <row r="88" spans="1:7" ht="33.75" customHeight="1" hidden="1">
      <c r="A88" s="699" t="s">
        <v>158</v>
      </c>
      <c r="B88" s="814" t="s">
        <v>495</v>
      </c>
      <c r="C88" s="815" t="s">
        <v>150</v>
      </c>
      <c r="D88" s="810" t="s">
        <v>563</v>
      </c>
      <c r="E88" s="807">
        <v>200</v>
      </c>
      <c r="F88" s="1317">
        <f>SUM('[1]прил5'!H482)</f>
        <v>0</v>
      </c>
      <c r="G88" s="1333" t="e">
        <f>SUM(G90+G92+G95)</f>
        <v>#REF!</v>
      </c>
    </row>
    <row r="89" spans="1:7" ht="31.5" customHeight="1" hidden="1">
      <c r="A89" s="907" t="s">
        <v>564</v>
      </c>
      <c r="B89" s="936" t="s">
        <v>565</v>
      </c>
      <c r="C89" s="937" t="s">
        <v>515</v>
      </c>
      <c r="D89" s="938" t="s">
        <v>516</v>
      </c>
      <c r="E89" s="920"/>
      <c r="F89" s="1333" t="e">
        <f>SUM(F91+F93+F96)</f>
        <v>#REF!</v>
      </c>
      <c r="G89" s="1313" t="e">
        <f>SUM(G90+G92+G95)</f>
        <v>#REF!</v>
      </c>
    </row>
    <row r="90" spans="1:7" ht="31.5" customHeight="1" hidden="1">
      <c r="A90" s="912" t="s">
        <v>566</v>
      </c>
      <c r="B90" s="945" t="s">
        <v>565</v>
      </c>
      <c r="C90" s="946" t="s">
        <v>150</v>
      </c>
      <c r="D90" s="942" t="s">
        <v>516</v>
      </c>
      <c r="E90" s="925"/>
      <c r="F90" s="1313" t="e">
        <f>SUM(F91+F93+F96)</f>
        <v>#REF!</v>
      </c>
      <c r="G90" s="1331" t="e">
        <f>SUM(G91)</f>
        <v>#REF!</v>
      </c>
    </row>
    <row r="91" spans="1:7" ht="32.25" customHeight="1" hidden="1">
      <c r="A91" s="690" t="s">
        <v>567</v>
      </c>
      <c r="B91" s="951" t="s">
        <v>565</v>
      </c>
      <c r="C91" s="952" t="s">
        <v>150</v>
      </c>
      <c r="D91" s="934" t="s">
        <v>568</v>
      </c>
      <c r="E91" s="930"/>
      <c r="F91" s="1331" t="e">
        <f>SUM(F92)</f>
        <v>#REF!</v>
      </c>
      <c r="G91" s="1317" t="e">
        <f>SUM('[1]прил5'!I41)</f>
        <v>#REF!</v>
      </c>
    </row>
    <row r="92" spans="1:7" ht="36" customHeight="1" hidden="1">
      <c r="A92" s="699" t="s">
        <v>157</v>
      </c>
      <c r="B92" s="814" t="s">
        <v>565</v>
      </c>
      <c r="C92" s="815" t="s">
        <v>150</v>
      </c>
      <c r="D92" s="810" t="s">
        <v>568</v>
      </c>
      <c r="E92" s="807">
        <v>100</v>
      </c>
      <c r="F92" s="1317" t="e">
        <f>SUM('[1]прил5'!H41)</f>
        <v>#REF!</v>
      </c>
      <c r="G92" s="1331" t="e">
        <f>SUM(G93:G94)</f>
        <v>#REF!</v>
      </c>
    </row>
    <row r="93" spans="1:7" ht="27" customHeight="1" hidden="1">
      <c r="A93" s="690" t="s">
        <v>569</v>
      </c>
      <c r="B93" s="951" t="s">
        <v>565</v>
      </c>
      <c r="C93" s="952" t="s">
        <v>150</v>
      </c>
      <c r="D93" s="934" t="s">
        <v>570</v>
      </c>
      <c r="E93" s="930"/>
      <c r="F93" s="1331">
        <f>SUM(F94:F95)</f>
        <v>0</v>
      </c>
      <c r="G93" s="1317" t="e">
        <f>SUM('[1]прил5'!I454)</f>
        <v>#REF!</v>
      </c>
    </row>
    <row r="94" spans="1:7" ht="36.75" customHeight="1" hidden="1">
      <c r="A94" s="699" t="s">
        <v>158</v>
      </c>
      <c r="B94" s="814" t="s">
        <v>565</v>
      </c>
      <c r="C94" s="815" t="s">
        <v>150</v>
      </c>
      <c r="D94" s="810" t="s">
        <v>570</v>
      </c>
      <c r="E94" s="807">
        <v>200</v>
      </c>
      <c r="F94" s="1317">
        <f>SUM('[1]прил5'!H454)</f>
        <v>0</v>
      </c>
      <c r="G94" s="1317" t="e">
        <f>SUM('[1]прил5'!I455)</f>
        <v>#REF!</v>
      </c>
    </row>
    <row r="95" spans="1:7" ht="29.25" customHeight="1" hidden="1">
      <c r="A95" s="699" t="s">
        <v>189</v>
      </c>
      <c r="B95" s="814" t="s">
        <v>565</v>
      </c>
      <c r="C95" s="815" t="s">
        <v>150</v>
      </c>
      <c r="D95" s="810" t="s">
        <v>570</v>
      </c>
      <c r="E95" s="807">
        <v>300</v>
      </c>
      <c r="F95" s="1317">
        <f>SUM('[1]прил5'!H455)</f>
        <v>0</v>
      </c>
      <c r="G95" s="1331" t="e">
        <f>SUM(G96)</f>
        <v>#REF!</v>
      </c>
    </row>
    <row r="96" spans="1:7" ht="33.75" customHeight="1" hidden="1">
      <c r="A96" s="690" t="s">
        <v>571</v>
      </c>
      <c r="B96" s="951" t="s">
        <v>565</v>
      </c>
      <c r="C96" s="952" t="s">
        <v>150</v>
      </c>
      <c r="D96" s="934" t="s">
        <v>572</v>
      </c>
      <c r="E96" s="930"/>
      <c r="F96" s="1331" t="e">
        <f>SUM(F97)</f>
        <v>#REF!</v>
      </c>
      <c r="G96" s="1317" t="e">
        <f>SUM('[1]прил5'!I43+'[1]прил5'!I321+'[1]прил5'!I475+'[1]прил5'!I486)</f>
        <v>#REF!</v>
      </c>
    </row>
    <row r="97" spans="1:7" ht="35.25" customHeight="1" hidden="1">
      <c r="A97" s="699" t="s">
        <v>158</v>
      </c>
      <c r="B97" s="814" t="s">
        <v>565</v>
      </c>
      <c r="C97" s="815" t="s">
        <v>150</v>
      </c>
      <c r="D97" s="810" t="s">
        <v>572</v>
      </c>
      <c r="E97" s="807">
        <v>200</v>
      </c>
      <c r="F97" s="1317" t="e">
        <f>SUM('[1]прил5'!H43+'[1]прил5'!H321+'[1]прил5'!H475+'[1]прил5'!H486)</f>
        <v>#REF!</v>
      </c>
      <c r="G97" s="1317" t="e">
        <f>SUM('[1]прил5'!I469)</f>
        <v>#REF!</v>
      </c>
    </row>
    <row r="98" spans="1:7" ht="36.75" customHeight="1" hidden="1">
      <c r="A98" s="699" t="s">
        <v>160</v>
      </c>
      <c r="B98" s="814" t="s">
        <v>565</v>
      </c>
      <c r="C98" s="815"/>
      <c r="D98" s="810" t="s">
        <v>573</v>
      </c>
      <c r="E98" s="807">
        <v>800</v>
      </c>
      <c r="F98" s="1317">
        <f>SUM('[1]прил5'!H469)</f>
        <v>0</v>
      </c>
      <c r="G98" s="1312" t="e">
        <f>SUM(G99+G136+G147+G151)</f>
        <v>#REF!</v>
      </c>
    </row>
    <row r="99" spans="1:7" ht="39" customHeight="1" hidden="1">
      <c r="A99" s="953" t="s">
        <v>574</v>
      </c>
      <c r="B99" s="947" t="s">
        <v>575</v>
      </c>
      <c r="C99" s="948" t="s">
        <v>515</v>
      </c>
      <c r="D99" s="949" t="s">
        <v>516</v>
      </c>
      <c r="E99" s="950"/>
      <c r="F99" s="1312">
        <f>SUM(F100+F137+F148+F152)</f>
        <v>0</v>
      </c>
      <c r="G99" s="1333" t="e">
        <f>SUM(G100+G116)</f>
        <v>#REF!</v>
      </c>
    </row>
    <row r="100" spans="1:7" ht="30" customHeight="1" hidden="1">
      <c r="A100" s="917" t="s">
        <v>576</v>
      </c>
      <c r="B100" s="936" t="s">
        <v>577</v>
      </c>
      <c r="C100" s="937" t="s">
        <v>515</v>
      </c>
      <c r="D100" s="938" t="s">
        <v>516</v>
      </c>
      <c r="E100" s="920"/>
      <c r="F100" s="1333">
        <f>SUM(F101+F117)</f>
        <v>0</v>
      </c>
      <c r="G100" s="1313" t="e">
        <f>SUM(G101+G104+G107+G110+G112)</f>
        <v>#REF!</v>
      </c>
    </row>
    <row r="101" spans="1:7" ht="25.5" customHeight="1" hidden="1">
      <c r="A101" s="939" t="s">
        <v>578</v>
      </c>
      <c r="B101" s="945" t="s">
        <v>577</v>
      </c>
      <c r="C101" s="946" t="s">
        <v>150</v>
      </c>
      <c r="D101" s="942" t="s">
        <v>516</v>
      </c>
      <c r="E101" s="925"/>
      <c r="F101" s="1313">
        <f>SUM(F102+F105+F108+F111+F113)</f>
        <v>0</v>
      </c>
      <c r="G101" s="1331" t="e">
        <f>SUM(G102:G103)</f>
        <v>#REF!</v>
      </c>
    </row>
    <row r="102" spans="1:7" ht="30" customHeight="1" hidden="1">
      <c r="A102" s="926" t="s">
        <v>579</v>
      </c>
      <c r="B102" s="951" t="s">
        <v>577</v>
      </c>
      <c r="C102" s="952" t="s">
        <v>150</v>
      </c>
      <c r="D102" s="934" t="s">
        <v>580</v>
      </c>
      <c r="E102" s="930"/>
      <c r="F102" s="1331">
        <f>SUM(F103:F104)</f>
        <v>0</v>
      </c>
      <c r="G102" s="1317" t="e">
        <f>SUM('[1]прил5'!I460)</f>
        <v>#REF!</v>
      </c>
    </row>
    <row r="103" spans="1:7" ht="27.75" customHeight="1" hidden="1">
      <c r="A103" s="729" t="s">
        <v>158</v>
      </c>
      <c r="B103" s="814" t="s">
        <v>577</v>
      </c>
      <c r="C103" s="815" t="s">
        <v>150</v>
      </c>
      <c r="D103" s="810" t="s">
        <v>580</v>
      </c>
      <c r="E103" s="807">
        <v>200</v>
      </c>
      <c r="F103" s="1317">
        <f>SUM('[1]прил5'!H460)</f>
        <v>0</v>
      </c>
      <c r="G103" s="1317" t="e">
        <f>SUM('[1]прил5'!I461)</f>
        <v>#REF!</v>
      </c>
    </row>
    <row r="104" spans="1:7" ht="25.5" customHeight="1" hidden="1">
      <c r="A104" s="729" t="s">
        <v>189</v>
      </c>
      <c r="B104" s="814" t="s">
        <v>577</v>
      </c>
      <c r="C104" s="815" t="s">
        <v>150</v>
      </c>
      <c r="D104" s="810" t="s">
        <v>580</v>
      </c>
      <c r="E104" s="807">
        <v>300</v>
      </c>
      <c r="F104" s="1317">
        <f>SUM('[1]прил5'!H461)</f>
        <v>0</v>
      </c>
      <c r="G104" s="1331" t="e">
        <f>SUM(G105:G106)</f>
        <v>#REF!</v>
      </c>
    </row>
    <row r="105" spans="1:7" ht="36" customHeight="1" hidden="1">
      <c r="A105" s="931" t="s">
        <v>581</v>
      </c>
      <c r="B105" s="951" t="s">
        <v>577</v>
      </c>
      <c r="C105" s="952" t="s">
        <v>150</v>
      </c>
      <c r="D105" s="934" t="s">
        <v>582</v>
      </c>
      <c r="E105" s="930"/>
      <c r="F105" s="1331">
        <f>SUM(F106:F107)</f>
        <v>0</v>
      </c>
      <c r="G105" s="1317" t="e">
        <f>SUM('[1]прил5'!I242)</f>
        <v>#REF!</v>
      </c>
    </row>
    <row r="106" spans="1:7" ht="32.25" customHeight="1" hidden="1">
      <c r="A106" s="804" t="s">
        <v>157</v>
      </c>
      <c r="B106" s="814" t="s">
        <v>577</v>
      </c>
      <c r="C106" s="815" t="s">
        <v>150</v>
      </c>
      <c r="D106" s="810" t="s">
        <v>582</v>
      </c>
      <c r="E106" s="807">
        <v>100</v>
      </c>
      <c r="F106" s="1317">
        <f>SUM('[1]прил5'!H242)</f>
        <v>0</v>
      </c>
      <c r="G106" s="1317" t="e">
        <f>SUM('[1]прил5'!I243)</f>
        <v>#REF!</v>
      </c>
    </row>
    <row r="107" spans="1:7" ht="37.5" customHeight="1" hidden="1">
      <c r="A107" s="729" t="s">
        <v>158</v>
      </c>
      <c r="B107" s="814" t="s">
        <v>577</v>
      </c>
      <c r="C107" s="815" t="s">
        <v>150</v>
      </c>
      <c r="D107" s="810" t="s">
        <v>582</v>
      </c>
      <c r="E107" s="807">
        <v>200</v>
      </c>
      <c r="F107" s="1317">
        <f>SUM('[1]прил5'!H243)</f>
        <v>0</v>
      </c>
      <c r="G107" s="1331" t="e">
        <f>SUM(G108:G109)</f>
        <v>#REF!</v>
      </c>
    </row>
    <row r="108" spans="1:7" ht="39.75" customHeight="1" hidden="1">
      <c r="A108" s="926" t="s">
        <v>531</v>
      </c>
      <c r="B108" s="951" t="s">
        <v>577</v>
      </c>
      <c r="C108" s="952" t="s">
        <v>150</v>
      </c>
      <c r="D108" s="934" t="s">
        <v>532</v>
      </c>
      <c r="E108" s="930"/>
      <c r="F108" s="1331">
        <f>SUM(F109:F110)</f>
        <v>0</v>
      </c>
      <c r="G108" s="1317" t="e">
        <f>SUM('[1]прил5'!I427)</f>
        <v>#REF!</v>
      </c>
    </row>
    <row r="109" spans="1:7" ht="31.5" customHeight="1" hidden="1">
      <c r="A109" s="729" t="s">
        <v>158</v>
      </c>
      <c r="B109" s="814" t="s">
        <v>577</v>
      </c>
      <c r="C109" s="815" t="s">
        <v>150</v>
      </c>
      <c r="D109" s="810" t="s">
        <v>532</v>
      </c>
      <c r="E109" s="807">
        <v>200</v>
      </c>
      <c r="F109" s="1317">
        <f>SUM('[1]прил5'!H427)</f>
        <v>0</v>
      </c>
      <c r="G109" s="1317" t="e">
        <f>SUM('[1]прил5'!I428)</f>
        <v>#REF!</v>
      </c>
    </row>
    <row r="110" spans="1:7" ht="37.5" customHeight="1" hidden="1">
      <c r="A110" s="729" t="s">
        <v>189</v>
      </c>
      <c r="B110" s="814" t="s">
        <v>577</v>
      </c>
      <c r="C110" s="815" t="s">
        <v>150</v>
      </c>
      <c r="D110" s="810" t="s">
        <v>532</v>
      </c>
      <c r="E110" s="807">
        <v>300</v>
      </c>
      <c r="F110" s="1317">
        <f>SUM('[1]прил5'!H428)</f>
        <v>0</v>
      </c>
      <c r="G110" s="1331" t="e">
        <f>SUM(G111)</f>
        <v>#REF!</v>
      </c>
    </row>
    <row r="111" spans="1:7" ht="30" customHeight="1" hidden="1">
      <c r="A111" s="926" t="s">
        <v>583</v>
      </c>
      <c r="B111" s="951" t="s">
        <v>577</v>
      </c>
      <c r="C111" s="952" t="s">
        <v>150</v>
      </c>
      <c r="D111" s="934" t="s">
        <v>584</v>
      </c>
      <c r="E111" s="930"/>
      <c r="F111" s="1331">
        <f>SUM(F112)</f>
        <v>0</v>
      </c>
      <c r="G111" s="1317" t="e">
        <f>SUM('[1]прил5'!I430)</f>
        <v>#REF!</v>
      </c>
    </row>
    <row r="112" spans="1:7" ht="35.25" customHeight="1" hidden="1">
      <c r="A112" s="729" t="s">
        <v>158</v>
      </c>
      <c r="B112" s="814" t="s">
        <v>577</v>
      </c>
      <c r="C112" s="815" t="s">
        <v>150</v>
      </c>
      <c r="D112" s="810" t="s">
        <v>584</v>
      </c>
      <c r="E112" s="807">
        <v>200</v>
      </c>
      <c r="F112" s="1317">
        <f>SUM('[1]прил5'!H430)</f>
        <v>0</v>
      </c>
      <c r="G112" s="1331" t="e">
        <f>SUM(G113:G115)</f>
        <v>#REF!</v>
      </c>
    </row>
    <row r="113" spans="1:7" ht="41.25" customHeight="1" hidden="1">
      <c r="A113" s="926" t="s">
        <v>205</v>
      </c>
      <c r="B113" s="951" t="s">
        <v>577</v>
      </c>
      <c r="C113" s="952" t="s">
        <v>150</v>
      </c>
      <c r="D113" s="934" t="s">
        <v>520</v>
      </c>
      <c r="E113" s="930"/>
      <c r="F113" s="1331">
        <f>SUM(F114:F116)</f>
        <v>0</v>
      </c>
      <c r="G113" s="1317" t="e">
        <f>SUM('[1]прил5'!I245)</f>
        <v>#REF!</v>
      </c>
    </row>
    <row r="114" spans="1:7" ht="39" customHeight="1" hidden="1">
      <c r="A114" s="729" t="s">
        <v>157</v>
      </c>
      <c r="B114" s="814" t="s">
        <v>577</v>
      </c>
      <c r="C114" s="815" t="s">
        <v>150</v>
      </c>
      <c r="D114" s="810" t="s">
        <v>520</v>
      </c>
      <c r="E114" s="807">
        <v>100</v>
      </c>
      <c r="F114" s="1317">
        <f>SUM('[1]прил5'!H245)</f>
        <v>0</v>
      </c>
      <c r="G114" s="1317" t="e">
        <f>SUM('[1]прил5'!I246)</f>
        <v>#REF!</v>
      </c>
    </row>
    <row r="115" spans="1:7" ht="38.25" customHeight="1" hidden="1">
      <c r="A115" s="729" t="s">
        <v>158</v>
      </c>
      <c r="B115" s="814" t="s">
        <v>577</v>
      </c>
      <c r="C115" s="815" t="s">
        <v>150</v>
      </c>
      <c r="D115" s="810" t="s">
        <v>520</v>
      </c>
      <c r="E115" s="807">
        <v>200</v>
      </c>
      <c r="F115" s="1317">
        <f>SUM('[1]прил5'!H246)</f>
        <v>0</v>
      </c>
      <c r="G115" s="1317" t="e">
        <f>SUM('[1]прил5'!I247)</f>
        <v>#REF!</v>
      </c>
    </row>
    <row r="116" spans="1:7" ht="39" customHeight="1" hidden="1">
      <c r="A116" s="729" t="s">
        <v>160</v>
      </c>
      <c r="B116" s="814" t="s">
        <v>577</v>
      </c>
      <c r="C116" s="815" t="s">
        <v>150</v>
      </c>
      <c r="D116" s="810" t="s">
        <v>520</v>
      </c>
      <c r="E116" s="807">
        <v>800</v>
      </c>
      <c r="F116" s="1317">
        <f>SUM('[1]прил5'!H247)</f>
        <v>0</v>
      </c>
      <c r="G116" s="1313" t="e">
        <f>SUM(G117+G120+G123+G125+G128+G130+G132)</f>
        <v>#REF!</v>
      </c>
    </row>
    <row r="117" spans="1:7" ht="40.5" customHeight="1" hidden="1">
      <c r="A117" s="939" t="s">
        <v>585</v>
      </c>
      <c r="B117" s="945" t="s">
        <v>577</v>
      </c>
      <c r="C117" s="946" t="s">
        <v>151</v>
      </c>
      <c r="D117" s="942" t="s">
        <v>516</v>
      </c>
      <c r="E117" s="925"/>
      <c r="F117" s="1313">
        <f>SUM(F118+F121+F124+F126+F129+F131+F133)</f>
        <v>0</v>
      </c>
      <c r="G117" s="1331" t="e">
        <f>SUM(G118:G119)</f>
        <v>#REF!</v>
      </c>
    </row>
    <row r="118" spans="1:7" ht="35.25" customHeight="1" hidden="1">
      <c r="A118" s="926" t="s">
        <v>586</v>
      </c>
      <c r="B118" s="951" t="s">
        <v>577</v>
      </c>
      <c r="C118" s="952" t="s">
        <v>151</v>
      </c>
      <c r="D118" s="934" t="s">
        <v>587</v>
      </c>
      <c r="E118" s="930"/>
      <c r="F118" s="1331">
        <f>SUM(F119:F120)</f>
        <v>0</v>
      </c>
      <c r="G118" s="1317" t="e">
        <f>SUM('[1]прил5'!I265)</f>
        <v>#REF!</v>
      </c>
    </row>
    <row r="119" spans="1:7" ht="35.25" customHeight="1" hidden="1">
      <c r="A119" s="804" t="s">
        <v>157</v>
      </c>
      <c r="B119" s="814" t="s">
        <v>577</v>
      </c>
      <c r="C119" s="815" t="s">
        <v>151</v>
      </c>
      <c r="D119" s="810" t="s">
        <v>587</v>
      </c>
      <c r="E119" s="807">
        <v>100</v>
      </c>
      <c r="F119" s="1317">
        <f>SUM('[1]прил5'!H265)</f>
        <v>0</v>
      </c>
      <c r="G119" s="1317" t="e">
        <f>SUM('[1]прил5'!I266)</f>
        <v>#REF!</v>
      </c>
    </row>
    <row r="120" spans="1:7" ht="40.5" customHeight="1" hidden="1">
      <c r="A120" s="729" t="s">
        <v>158</v>
      </c>
      <c r="B120" s="814" t="s">
        <v>577</v>
      </c>
      <c r="C120" s="815" t="s">
        <v>151</v>
      </c>
      <c r="D120" s="810" t="s">
        <v>587</v>
      </c>
      <c r="E120" s="807">
        <v>200</v>
      </c>
      <c r="F120" s="1317">
        <f>SUM('[1]прил5'!H266)</f>
        <v>0</v>
      </c>
      <c r="G120" s="1331" t="e">
        <f>SUM(G121:G122)</f>
        <v>#REF!</v>
      </c>
    </row>
    <row r="121" spans="1:7" ht="38.25" customHeight="1" hidden="1">
      <c r="A121" s="926" t="s">
        <v>531</v>
      </c>
      <c r="B121" s="951" t="s">
        <v>577</v>
      </c>
      <c r="C121" s="952" t="s">
        <v>151</v>
      </c>
      <c r="D121" s="934" t="s">
        <v>532</v>
      </c>
      <c r="E121" s="930"/>
      <c r="F121" s="1331">
        <f>SUM(F122:F123)</f>
        <v>0</v>
      </c>
      <c r="G121" s="1317" t="e">
        <f>SUM('[1]прил5'!I433)</f>
        <v>#REF!</v>
      </c>
    </row>
    <row r="122" spans="1:7" ht="33.75" customHeight="1" hidden="1">
      <c r="A122" s="729" t="s">
        <v>158</v>
      </c>
      <c r="B122" s="814" t="s">
        <v>577</v>
      </c>
      <c r="C122" s="815" t="s">
        <v>151</v>
      </c>
      <c r="D122" s="810" t="s">
        <v>532</v>
      </c>
      <c r="E122" s="807">
        <v>200</v>
      </c>
      <c r="F122" s="1317">
        <f>SUM('[1]прил5'!H433)</f>
        <v>0</v>
      </c>
      <c r="G122" s="1317" t="e">
        <f>SUM('[1]прил5'!I434)</f>
        <v>#REF!</v>
      </c>
    </row>
    <row r="123" spans="1:7" ht="37.5" customHeight="1" hidden="1">
      <c r="A123" s="729" t="s">
        <v>189</v>
      </c>
      <c r="B123" s="814" t="s">
        <v>577</v>
      </c>
      <c r="C123" s="815" t="s">
        <v>151</v>
      </c>
      <c r="D123" s="810" t="s">
        <v>532</v>
      </c>
      <c r="E123" s="807">
        <v>300</v>
      </c>
      <c r="F123" s="1317">
        <f>SUM('[1]прил5'!H434)</f>
        <v>0</v>
      </c>
      <c r="G123" s="1331" t="e">
        <f>SUM(G124)</f>
        <v>#REF!</v>
      </c>
    </row>
    <row r="124" spans="1:7" ht="39.75" customHeight="1" hidden="1">
      <c r="A124" s="931" t="s">
        <v>588</v>
      </c>
      <c r="B124" s="951" t="s">
        <v>577</v>
      </c>
      <c r="C124" s="952" t="s">
        <v>151</v>
      </c>
      <c r="D124" s="934" t="s">
        <v>589</v>
      </c>
      <c r="E124" s="930"/>
      <c r="F124" s="1331">
        <f>SUM(F125)</f>
        <v>0</v>
      </c>
      <c r="G124" s="1317" t="e">
        <f>SUM('[1]прил5'!I275)</f>
        <v>#REF!</v>
      </c>
    </row>
    <row r="125" spans="1:7" ht="34.5" customHeight="1" hidden="1">
      <c r="A125" s="804" t="s">
        <v>157</v>
      </c>
      <c r="B125" s="814" t="s">
        <v>577</v>
      </c>
      <c r="C125" s="815" t="s">
        <v>151</v>
      </c>
      <c r="D125" s="810" t="s">
        <v>589</v>
      </c>
      <c r="E125" s="807">
        <v>100</v>
      </c>
      <c r="F125" s="1317">
        <f>SUM('[1]прил5'!H275)</f>
        <v>0</v>
      </c>
      <c r="G125" s="1331" t="e">
        <f>SUM(G126:G127)</f>
        <v>#REF!</v>
      </c>
    </row>
    <row r="126" spans="1:7" ht="30" customHeight="1" hidden="1">
      <c r="A126" s="926" t="s">
        <v>583</v>
      </c>
      <c r="B126" s="951" t="s">
        <v>577</v>
      </c>
      <c r="C126" s="952" t="s">
        <v>151</v>
      </c>
      <c r="D126" s="934" t="s">
        <v>584</v>
      </c>
      <c r="E126" s="930"/>
      <c r="F126" s="1331">
        <f>SUM(F127:F128)</f>
        <v>0</v>
      </c>
      <c r="G126" s="1317" t="e">
        <f>SUM('[1]прил5'!I268)</f>
        <v>#REF!</v>
      </c>
    </row>
    <row r="127" spans="1:7" ht="36.75" customHeight="1" hidden="1">
      <c r="A127" s="729" t="s">
        <v>157</v>
      </c>
      <c r="B127" s="814" t="s">
        <v>577</v>
      </c>
      <c r="C127" s="815" t="s">
        <v>151</v>
      </c>
      <c r="D127" s="810" t="s">
        <v>584</v>
      </c>
      <c r="E127" s="807">
        <v>100</v>
      </c>
      <c r="F127" s="1317">
        <f>SUM('[1]прил5'!H268)</f>
        <v>0</v>
      </c>
      <c r="G127" s="1317" t="e">
        <f>SUM('[1]прил5'!I269+'[1]прил5'!I436)</f>
        <v>#REF!</v>
      </c>
    </row>
    <row r="128" spans="1:7" ht="30" customHeight="1" hidden="1">
      <c r="A128" s="729" t="s">
        <v>189</v>
      </c>
      <c r="B128" s="814" t="s">
        <v>577</v>
      </c>
      <c r="C128" s="815" t="s">
        <v>151</v>
      </c>
      <c r="D128" s="810" t="s">
        <v>584</v>
      </c>
      <c r="E128" s="807">
        <v>300</v>
      </c>
      <c r="F128" s="1317">
        <f>SUM('[1]прил5'!H269+'[1]прил5'!H436)</f>
        <v>0</v>
      </c>
      <c r="G128" s="1331" t="e">
        <f>SUM(G129)</f>
        <v>#REF!</v>
      </c>
    </row>
    <row r="129" spans="1:7" ht="39.75" customHeight="1" hidden="1">
      <c r="A129" s="926" t="s">
        <v>590</v>
      </c>
      <c r="B129" s="951" t="s">
        <v>577</v>
      </c>
      <c r="C129" s="952" t="s">
        <v>151</v>
      </c>
      <c r="D129" s="934" t="s">
        <v>591</v>
      </c>
      <c r="E129" s="930"/>
      <c r="F129" s="1331">
        <f>SUM(F130)</f>
        <v>0</v>
      </c>
      <c r="G129" s="1317" t="e">
        <f>SUM('[1]прил5'!I271)</f>
        <v>#REF!</v>
      </c>
    </row>
    <row r="130" spans="1:7" ht="43.5" customHeight="1" hidden="1">
      <c r="A130" s="729" t="s">
        <v>158</v>
      </c>
      <c r="B130" s="814" t="s">
        <v>577</v>
      </c>
      <c r="C130" s="815" t="s">
        <v>151</v>
      </c>
      <c r="D130" s="810" t="s">
        <v>591</v>
      </c>
      <c r="E130" s="807">
        <v>200</v>
      </c>
      <c r="F130" s="1317">
        <f>SUM('[1]прил5'!H271)</f>
        <v>0</v>
      </c>
      <c r="G130" s="1331" t="e">
        <f>SUM(G131)</f>
        <v>#REF!</v>
      </c>
    </row>
    <row r="131" spans="1:7" ht="39" customHeight="1" hidden="1">
      <c r="A131" s="926" t="s">
        <v>592</v>
      </c>
      <c r="B131" s="951" t="s">
        <v>577</v>
      </c>
      <c r="C131" s="952" t="s">
        <v>151</v>
      </c>
      <c r="D131" s="934" t="s">
        <v>593</v>
      </c>
      <c r="E131" s="930"/>
      <c r="F131" s="1331">
        <f>SUM(F132)</f>
        <v>0</v>
      </c>
      <c r="G131" s="1317" t="e">
        <f>SUM('[1]прил5'!I273)</f>
        <v>#REF!</v>
      </c>
    </row>
    <row r="132" spans="1:7" ht="42" customHeight="1" hidden="1">
      <c r="A132" s="729" t="s">
        <v>158</v>
      </c>
      <c r="B132" s="814" t="s">
        <v>577</v>
      </c>
      <c r="C132" s="815" t="s">
        <v>151</v>
      </c>
      <c r="D132" s="810" t="s">
        <v>593</v>
      </c>
      <c r="E132" s="807">
        <v>200</v>
      </c>
      <c r="F132" s="1317">
        <f>SUM('[1]прил5'!H273)</f>
        <v>0</v>
      </c>
      <c r="G132" s="1331" t="e">
        <f>SUM(G133:G135)</f>
        <v>#REF!</v>
      </c>
    </row>
    <row r="133" spans="1:7" ht="35.25" customHeight="1" hidden="1">
      <c r="A133" s="926" t="s">
        <v>205</v>
      </c>
      <c r="B133" s="951" t="s">
        <v>577</v>
      </c>
      <c r="C133" s="952" t="s">
        <v>151</v>
      </c>
      <c r="D133" s="934" t="s">
        <v>520</v>
      </c>
      <c r="E133" s="930"/>
      <c r="F133" s="1331">
        <f>SUM(F134:F136)</f>
        <v>0</v>
      </c>
      <c r="G133" s="1317" t="e">
        <f>SUM('[1]прил5'!I277)</f>
        <v>#REF!</v>
      </c>
    </row>
    <row r="134" spans="1:7" ht="33" customHeight="1" hidden="1">
      <c r="A134" s="729" t="s">
        <v>157</v>
      </c>
      <c r="B134" s="814" t="s">
        <v>577</v>
      </c>
      <c r="C134" s="815" t="s">
        <v>151</v>
      </c>
      <c r="D134" s="810" t="s">
        <v>520</v>
      </c>
      <c r="E134" s="807">
        <v>100</v>
      </c>
      <c r="F134" s="1317">
        <f>SUM('[1]прил5'!H277)</f>
        <v>0</v>
      </c>
      <c r="G134" s="1317" t="e">
        <f>SUM('[1]прил5'!I278)</f>
        <v>#REF!</v>
      </c>
    </row>
    <row r="135" spans="1:7" ht="33.75" customHeight="1" hidden="1">
      <c r="A135" s="729" t="s">
        <v>158</v>
      </c>
      <c r="B135" s="814" t="s">
        <v>577</v>
      </c>
      <c r="C135" s="815" t="s">
        <v>151</v>
      </c>
      <c r="D135" s="810" t="s">
        <v>520</v>
      </c>
      <c r="E135" s="807">
        <v>200</v>
      </c>
      <c r="F135" s="1317">
        <f>SUM('[1]прил5'!H278)</f>
        <v>0</v>
      </c>
      <c r="G135" s="1317" t="e">
        <f>SUM('[1]прил5'!I279)</f>
        <v>#REF!</v>
      </c>
    </row>
    <row r="136" spans="1:7" ht="37.5" customHeight="1" hidden="1">
      <c r="A136" s="729" t="s">
        <v>160</v>
      </c>
      <c r="B136" s="814" t="s">
        <v>577</v>
      </c>
      <c r="C136" s="815" t="s">
        <v>151</v>
      </c>
      <c r="D136" s="810" t="s">
        <v>520</v>
      </c>
      <c r="E136" s="807">
        <v>800</v>
      </c>
      <c r="F136" s="1317">
        <f>SUM('[1]прил5'!H279)</f>
        <v>0</v>
      </c>
      <c r="G136" s="1333" t="e">
        <f>SUM(G137)</f>
        <v>#REF!</v>
      </c>
    </row>
    <row r="137" spans="1:7" ht="30.75" customHeight="1" hidden="1">
      <c r="A137" s="917" t="s">
        <v>594</v>
      </c>
      <c r="B137" s="936" t="s">
        <v>595</v>
      </c>
      <c r="C137" s="937" t="s">
        <v>515</v>
      </c>
      <c r="D137" s="938" t="s">
        <v>516</v>
      </c>
      <c r="E137" s="920"/>
      <c r="F137" s="1333">
        <f>SUM(F138)</f>
        <v>0</v>
      </c>
      <c r="G137" s="1313" t="e">
        <f>SUM(G138+G141+G145)</f>
        <v>#REF!</v>
      </c>
    </row>
    <row r="138" spans="1:7" ht="33.75" customHeight="1" hidden="1">
      <c r="A138" s="921" t="s">
        <v>596</v>
      </c>
      <c r="B138" s="945" t="s">
        <v>595</v>
      </c>
      <c r="C138" s="946" t="s">
        <v>150</v>
      </c>
      <c r="D138" s="942" t="s">
        <v>516</v>
      </c>
      <c r="E138" s="925"/>
      <c r="F138" s="1313">
        <f>SUM(F139+F142+F146)</f>
        <v>0</v>
      </c>
      <c r="G138" s="1331" t="e">
        <f>SUM(G139:G140)</f>
        <v>#REF!</v>
      </c>
    </row>
    <row r="139" spans="1:7" ht="21.75" customHeight="1" hidden="1">
      <c r="A139" s="926" t="s">
        <v>531</v>
      </c>
      <c r="B139" s="951" t="s">
        <v>595</v>
      </c>
      <c r="C139" s="952" t="s">
        <v>150</v>
      </c>
      <c r="D139" s="934" t="s">
        <v>532</v>
      </c>
      <c r="E139" s="930"/>
      <c r="F139" s="1331">
        <f>SUM(F140:F141)</f>
        <v>0</v>
      </c>
      <c r="G139" s="1317" t="e">
        <f>SUM('[1]прил5'!I440)</f>
        <v>#REF!</v>
      </c>
    </row>
    <row r="140" spans="1:7" ht="35.25" customHeight="1" hidden="1">
      <c r="A140" s="729" t="s">
        <v>158</v>
      </c>
      <c r="B140" s="814" t="s">
        <v>595</v>
      </c>
      <c r="C140" s="815" t="s">
        <v>150</v>
      </c>
      <c r="D140" s="810" t="s">
        <v>532</v>
      </c>
      <c r="E140" s="807">
        <v>200</v>
      </c>
      <c r="F140" s="1317">
        <f>SUM('[1]прил5'!H440)</f>
        <v>0</v>
      </c>
      <c r="G140" s="1317" t="e">
        <f>SUM('[1]прил5'!I441)</f>
        <v>#REF!</v>
      </c>
    </row>
    <row r="141" spans="1:7" ht="35.25" customHeight="1" hidden="1">
      <c r="A141" s="729" t="s">
        <v>189</v>
      </c>
      <c r="B141" s="814" t="s">
        <v>595</v>
      </c>
      <c r="C141" s="815" t="s">
        <v>150</v>
      </c>
      <c r="D141" s="810" t="s">
        <v>532</v>
      </c>
      <c r="E141" s="807">
        <v>300</v>
      </c>
      <c r="F141" s="1317">
        <f>SUM('[1]прил5'!H441)</f>
        <v>0</v>
      </c>
      <c r="G141" s="1331" t="e">
        <f>SUM(G142:G144)</f>
        <v>#REF!</v>
      </c>
    </row>
    <row r="142" spans="1:7" ht="45" customHeight="1" hidden="1">
      <c r="A142" s="926" t="s">
        <v>205</v>
      </c>
      <c r="B142" s="951" t="s">
        <v>595</v>
      </c>
      <c r="C142" s="952" t="s">
        <v>150</v>
      </c>
      <c r="D142" s="934" t="s">
        <v>520</v>
      </c>
      <c r="E142" s="930"/>
      <c r="F142" s="1331">
        <f>SUM(F143:F145)</f>
        <v>0</v>
      </c>
      <c r="G142" s="1317" t="e">
        <f>SUM('[1]прил5'!I283)</f>
        <v>#REF!</v>
      </c>
    </row>
    <row r="143" spans="1:7" ht="48.75" customHeight="1" hidden="1">
      <c r="A143" s="729" t="s">
        <v>157</v>
      </c>
      <c r="B143" s="814" t="s">
        <v>595</v>
      </c>
      <c r="C143" s="815" t="s">
        <v>150</v>
      </c>
      <c r="D143" s="810" t="s">
        <v>520</v>
      </c>
      <c r="E143" s="807">
        <v>100</v>
      </c>
      <c r="F143" s="1317">
        <f>SUM('[1]прил5'!H283)</f>
        <v>0</v>
      </c>
      <c r="G143" s="1317" t="e">
        <f>SUM('[1]прил5'!I284)</f>
        <v>#REF!</v>
      </c>
    </row>
    <row r="144" spans="1:7" ht="36" customHeight="1" hidden="1">
      <c r="A144" s="729" t="s">
        <v>158</v>
      </c>
      <c r="B144" s="814" t="s">
        <v>595</v>
      </c>
      <c r="C144" s="815" t="s">
        <v>150</v>
      </c>
      <c r="D144" s="810" t="s">
        <v>520</v>
      </c>
      <c r="E144" s="807">
        <v>200</v>
      </c>
      <c r="F144" s="1317">
        <f>SUM('[1]прил5'!H284)</f>
        <v>0</v>
      </c>
      <c r="G144" s="1317" t="e">
        <f>SUM('[1]прил5'!I285)</f>
        <v>#REF!</v>
      </c>
    </row>
    <row r="145" spans="1:7" ht="39" customHeight="1" hidden="1">
      <c r="A145" s="729" t="s">
        <v>160</v>
      </c>
      <c r="B145" s="814" t="s">
        <v>595</v>
      </c>
      <c r="C145" s="815" t="s">
        <v>150</v>
      </c>
      <c r="D145" s="810" t="s">
        <v>520</v>
      </c>
      <c r="E145" s="807">
        <v>800</v>
      </c>
      <c r="F145" s="1317">
        <f>SUM('[1]прил5'!H285)</f>
        <v>0</v>
      </c>
      <c r="G145" s="1331" t="e">
        <f>SUM(G146)</f>
        <v>#REF!</v>
      </c>
    </row>
    <row r="146" spans="1:7" ht="44.25" customHeight="1" hidden="1">
      <c r="A146" s="926" t="s">
        <v>583</v>
      </c>
      <c r="B146" s="951" t="s">
        <v>595</v>
      </c>
      <c r="C146" s="952" t="s">
        <v>150</v>
      </c>
      <c r="D146" s="934" t="s">
        <v>584</v>
      </c>
      <c r="E146" s="930"/>
      <c r="F146" s="1331">
        <f>SUM(F147)</f>
        <v>0</v>
      </c>
      <c r="G146" s="1317" t="e">
        <f>SUM('[1]прил5'!I443)</f>
        <v>#REF!</v>
      </c>
    </row>
    <row r="147" spans="1:7" ht="39.75" customHeight="1" hidden="1">
      <c r="A147" s="729" t="s">
        <v>189</v>
      </c>
      <c r="B147" s="814" t="s">
        <v>595</v>
      </c>
      <c r="C147" s="815" t="s">
        <v>150</v>
      </c>
      <c r="D147" s="810" t="s">
        <v>584</v>
      </c>
      <c r="E147" s="807">
        <v>300</v>
      </c>
      <c r="F147" s="1317">
        <f>SUM('[1]прил5'!H443)</f>
        <v>0</v>
      </c>
      <c r="G147" s="1333" t="e">
        <f>SUM(G148)</f>
        <v>#REF!</v>
      </c>
    </row>
    <row r="148" spans="1:7" ht="31.5" customHeight="1" hidden="1">
      <c r="A148" s="917" t="s">
        <v>597</v>
      </c>
      <c r="B148" s="936" t="s">
        <v>598</v>
      </c>
      <c r="C148" s="937" t="s">
        <v>515</v>
      </c>
      <c r="D148" s="938" t="s">
        <v>516</v>
      </c>
      <c r="E148" s="920"/>
      <c r="F148" s="1333">
        <f>SUM(F149)</f>
        <v>0</v>
      </c>
      <c r="G148" s="1313" t="e">
        <f>SUM(G149)</f>
        <v>#REF!</v>
      </c>
    </row>
    <row r="149" spans="1:7" ht="27" customHeight="1" hidden="1">
      <c r="A149" s="921" t="s">
        <v>599</v>
      </c>
      <c r="B149" s="945" t="s">
        <v>598</v>
      </c>
      <c r="C149" s="946" t="s">
        <v>150</v>
      </c>
      <c r="D149" s="942" t="s">
        <v>516</v>
      </c>
      <c r="E149" s="925"/>
      <c r="F149" s="1313">
        <f>SUM(F150)</f>
        <v>0</v>
      </c>
      <c r="G149" s="1331" t="e">
        <f>SUM(G150)</f>
        <v>#REF!</v>
      </c>
    </row>
    <row r="150" spans="1:7" ht="37.5" customHeight="1" hidden="1">
      <c r="A150" s="926" t="s">
        <v>600</v>
      </c>
      <c r="B150" s="951" t="s">
        <v>598</v>
      </c>
      <c r="C150" s="952" t="s">
        <v>150</v>
      </c>
      <c r="D150" s="934" t="s">
        <v>601</v>
      </c>
      <c r="E150" s="930"/>
      <c r="F150" s="1331">
        <f>SUM(F151)</f>
        <v>0</v>
      </c>
      <c r="G150" s="1317" t="e">
        <f>SUM('[1]прил5'!I289)</f>
        <v>#REF!</v>
      </c>
    </row>
    <row r="151" spans="1:7" ht="36.75" customHeight="1" hidden="1">
      <c r="A151" s="729" t="s">
        <v>158</v>
      </c>
      <c r="B151" s="814" t="s">
        <v>598</v>
      </c>
      <c r="C151" s="815" t="s">
        <v>150</v>
      </c>
      <c r="D151" s="810" t="s">
        <v>601</v>
      </c>
      <c r="E151" s="807">
        <v>200</v>
      </c>
      <c r="F151" s="1317">
        <f>SUM('[1]прил5'!H289)</f>
        <v>0</v>
      </c>
      <c r="G151" s="1333" t="e">
        <f>SUM(G152+G159)</f>
        <v>#REF!</v>
      </c>
    </row>
    <row r="152" spans="1:7" ht="34.5" customHeight="1" hidden="1">
      <c r="A152" s="935" t="s">
        <v>602</v>
      </c>
      <c r="B152" s="936" t="s">
        <v>603</v>
      </c>
      <c r="C152" s="937" t="s">
        <v>515</v>
      </c>
      <c r="D152" s="938" t="s">
        <v>516</v>
      </c>
      <c r="E152" s="920"/>
      <c r="F152" s="1333">
        <f>SUM(F153+F160)</f>
        <v>0</v>
      </c>
      <c r="G152" s="1313" t="e">
        <f>SUM(G153+G155)</f>
        <v>#REF!</v>
      </c>
    </row>
    <row r="153" spans="1:7" ht="38.25" customHeight="1" hidden="1">
      <c r="A153" s="939" t="s">
        <v>604</v>
      </c>
      <c r="B153" s="945" t="s">
        <v>603</v>
      </c>
      <c r="C153" s="946" t="s">
        <v>150</v>
      </c>
      <c r="D153" s="942" t="s">
        <v>516</v>
      </c>
      <c r="E153" s="925"/>
      <c r="F153" s="1313">
        <f>SUM(F154+F156)</f>
        <v>0</v>
      </c>
      <c r="G153" s="1331" t="e">
        <f>SUM(G154)</f>
        <v>#REF!</v>
      </c>
    </row>
    <row r="154" spans="1:7" ht="40.5" customHeight="1" hidden="1">
      <c r="A154" s="954" t="s">
        <v>605</v>
      </c>
      <c r="B154" s="951" t="s">
        <v>603</v>
      </c>
      <c r="C154" s="952" t="s">
        <v>150</v>
      </c>
      <c r="D154" s="934" t="s">
        <v>606</v>
      </c>
      <c r="E154" s="930"/>
      <c r="F154" s="1331">
        <f>SUM(F155)</f>
        <v>0</v>
      </c>
      <c r="G154" s="1317" t="e">
        <f>SUM('[1]прил5'!I326)</f>
        <v>#REF!</v>
      </c>
    </row>
    <row r="155" spans="1:7" ht="39" customHeight="1" hidden="1">
      <c r="A155" s="816" t="s">
        <v>157</v>
      </c>
      <c r="B155" s="814" t="s">
        <v>603</v>
      </c>
      <c r="C155" s="815" t="s">
        <v>150</v>
      </c>
      <c r="D155" s="810" t="s">
        <v>606</v>
      </c>
      <c r="E155" s="807">
        <v>100</v>
      </c>
      <c r="F155" s="1317">
        <f>SUM('[1]прил5'!H326)</f>
        <v>0</v>
      </c>
      <c r="G155" s="1331" t="e">
        <f>SUM(G156:G158)</f>
        <v>#REF!</v>
      </c>
    </row>
    <row r="156" spans="1:7" ht="36" customHeight="1" hidden="1">
      <c r="A156" s="954" t="s">
        <v>205</v>
      </c>
      <c r="B156" s="951" t="s">
        <v>603</v>
      </c>
      <c r="C156" s="952" t="s">
        <v>150</v>
      </c>
      <c r="D156" s="934" t="s">
        <v>520</v>
      </c>
      <c r="E156" s="930"/>
      <c r="F156" s="1331">
        <f>SUM(F157:F159)</f>
        <v>0</v>
      </c>
      <c r="G156" s="1317" t="e">
        <f>SUM('[1]прил5'!I328)</f>
        <v>#REF!</v>
      </c>
    </row>
    <row r="157" spans="1:7" ht="36" customHeight="1" hidden="1">
      <c r="A157" s="816" t="s">
        <v>157</v>
      </c>
      <c r="B157" s="814" t="s">
        <v>603</v>
      </c>
      <c r="C157" s="815" t="s">
        <v>150</v>
      </c>
      <c r="D157" s="810" t="s">
        <v>520</v>
      </c>
      <c r="E157" s="807">
        <v>100</v>
      </c>
      <c r="F157" s="1317">
        <f>SUM('[1]прил5'!H328)</f>
        <v>0</v>
      </c>
      <c r="G157" s="1317" t="e">
        <f>SUM('[1]прил5'!I329)</f>
        <v>#REF!</v>
      </c>
    </row>
    <row r="158" spans="1:7" ht="35.25" customHeight="1" hidden="1">
      <c r="A158" s="729" t="s">
        <v>158</v>
      </c>
      <c r="B158" s="814" t="s">
        <v>603</v>
      </c>
      <c r="C158" s="815" t="s">
        <v>150</v>
      </c>
      <c r="D158" s="810" t="s">
        <v>520</v>
      </c>
      <c r="E158" s="807">
        <v>200</v>
      </c>
      <c r="F158" s="1317">
        <f>SUM('[1]прил5'!H329)</f>
        <v>0</v>
      </c>
      <c r="G158" s="1317" t="e">
        <f>SUM('[1]прил5'!I330)</f>
        <v>#REF!</v>
      </c>
    </row>
    <row r="159" spans="1:7" ht="33" customHeight="1" hidden="1">
      <c r="A159" s="729" t="s">
        <v>160</v>
      </c>
      <c r="B159" s="814" t="s">
        <v>603</v>
      </c>
      <c r="C159" s="815" t="s">
        <v>150</v>
      </c>
      <c r="D159" s="810" t="s">
        <v>520</v>
      </c>
      <c r="E159" s="807">
        <v>800</v>
      </c>
      <c r="F159" s="1317">
        <f>SUM('[1]прил5'!H330)</f>
        <v>0</v>
      </c>
      <c r="G159" s="1313" t="e">
        <f>SUM(G160)</f>
        <v>#REF!</v>
      </c>
    </row>
    <row r="160" spans="1:7" ht="39" customHeight="1" hidden="1">
      <c r="A160" s="939" t="s">
        <v>607</v>
      </c>
      <c r="B160" s="945" t="s">
        <v>603</v>
      </c>
      <c r="C160" s="946" t="s">
        <v>151</v>
      </c>
      <c r="D160" s="942" t="s">
        <v>516</v>
      </c>
      <c r="E160" s="925"/>
      <c r="F160" s="1313">
        <f>SUM(F161)</f>
        <v>0</v>
      </c>
      <c r="G160" s="1331" t="e">
        <f>SUM(G161)</f>
        <v>#REF!</v>
      </c>
    </row>
    <row r="161" spans="1:7" ht="31.5" customHeight="1" hidden="1">
      <c r="A161" s="954" t="s">
        <v>209</v>
      </c>
      <c r="B161" s="951" t="s">
        <v>603</v>
      </c>
      <c r="C161" s="952" t="s">
        <v>151</v>
      </c>
      <c r="D161" s="934" t="s">
        <v>536</v>
      </c>
      <c r="E161" s="930"/>
      <c r="F161" s="1331">
        <f>SUM(F162)</f>
        <v>0</v>
      </c>
      <c r="G161" s="1317" t="e">
        <f>SUM('[1]прил5'!I333)</f>
        <v>#REF!</v>
      </c>
    </row>
    <row r="162" spans="1:7" ht="30.75" customHeight="1" hidden="1">
      <c r="A162" s="816" t="s">
        <v>157</v>
      </c>
      <c r="B162" s="814" t="s">
        <v>603</v>
      </c>
      <c r="C162" s="815" t="s">
        <v>151</v>
      </c>
      <c r="D162" s="810" t="s">
        <v>536</v>
      </c>
      <c r="E162" s="807">
        <v>100</v>
      </c>
      <c r="F162" s="1317">
        <f>SUM('[1]прил5'!H333)</f>
        <v>0</v>
      </c>
      <c r="G162" s="1312" t="e">
        <f>SUM(G163)</f>
        <v>#REF!</v>
      </c>
    </row>
    <row r="163" spans="1:7" ht="114" customHeight="1" hidden="1">
      <c r="A163" s="706" t="s">
        <v>608</v>
      </c>
      <c r="B163" s="947" t="s">
        <v>609</v>
      </c>
      <c r="C163" s="948" t="s">
        <v>515</v>
      </c>
      <c r="D163" s="949" t="s">
        <v>516</v>
      </c>
      <c r="E163" s="955"/>
      <c r="F163" s="1312" t="e">
        <f>SUM(F164)</f>
        <v>#REF!</v>
      </c>
      <c r="G163" s="1333" t="e">
        <f>SUM(G164)</f>
        <v>#REF!</v>
      </c>
    </row>
    <row r="164" spans="1:7" ht="78" customHeight="1" hidden="1">
      <c r="A164" s="907" t="s">
        <v>610</v>
      </c>
      <c r="B164" s="936" t="s">
        <v>349</v>
      </c>
      <c r="C164" s="937" t="s">
        <v>515</v>
      </c>
      <c r="D164" s="938" t="s">
        <v>516</v>
      </c>
      <c r="E164" s="956"/>
      <c r="F164" s="1333" t="e">
        <f>SUM(F165)</f>
        <v>#REF!</v>
      </c>
      <c r="G164" s="1313" t="e">
        <f>SUM(G165+G167)</f>
        <v>#REF!</v>
      </c>
    </row>
    <row r="165" spans="1:7" ht="27.75" customHeight="1" hidden="1">
      <c r="A165" s="912" t="s">
        <v>611</v>
      </c>
      <c r="B165" s="945" t="s">
        <v>349</v>
      </c>
      <c r="C165" s="946" t="s">
        <v>150</v>
      </c>
      <c r="D165" s="942" t="s">
        <v>516</v>
      </c>
      <c r="E165" s="957"/>
      <c r="F165" s="1313" t="e">
        <f>SUM(F166+F168)</f>
        <v>#REF!</v>
      </c>
      <c r="G165" s="1331" t="e">
        <f>SUM(G166)</f>
        <v>#REF!</v>
      </c>
    </row>
    <row r="166" spans="1:7" ht="36" customHeight="1" hidden="1">
      <c r="A166" s="690" t="s">
        <v>612</v>
      </c>
      <c r="B166" s="951" t="s">
        <v>349</v>
      </c>
      <c r="C166" s="952" t="s">
        <v>150</v>
      </c>
      <c r="D166" s="934" t="s">
        <v>613</v>
      </c>
      <c r="E166" s="958"/>
      <c r="F166" s="1331">
        <f>SUM(F167)</f>
        <v>583122</v>
      </c>
      <c r="G166" s="1317" t="e">
        <f>SUM('[1]прил5'!I113+'[1]прил5'!I192)</f>
        <v>#REF!</v>
      </c>
    </row>
    <row r="167" spans="1:7" ht="36" customHeight="1" hidden="1">
      <c r="A167" s="699" t="s">
        <v>158</v>
      </c>
      <c r="B167" s="814" t="s">
        <v>349</v>
      </c>
      <c r="C167" s="815" t="s">
        <v>150</v>
      </c>
      <c r="D167" s="810" t="s">
        <v>613</v>
      </c>
      <c r="E167" s="817" t="s">
        <v>159</v>
      </c>
      <c r="F167" s="1317">
        <f>SUM('[1]прил5'!H113+'[1]прил5'!H192)</f>
        <v>583122</v>
      </c>
      <c r="G167" s="1331" t="e">
        <f>SUM(G168)</f>
        <v>#REF!</v>
      </c>
    </row>
    <row r="168" spans="1:7" ht="33" customHeight="1" hidden="1">
      <c r="A168" s="690" t="s">
        <v>614</v>
      </c>
      <c r="B168" s="951" t="s">
        <v>349</v>
      </c>
      <c r="C168" s="952" t="s">
        <v>150</v>
      </c>
      <c r="D168" s="934" t="s">
        <v>615</v>
      </c>
      <c r="E168" s="958"/>
      <c r="F168" s="1331" t="e">
        <f>SUM(F169)</f>
        <v>#REF!</v>
      </c>
      <c r="G168" s="1317" t="e">
        <f>SUM('[1]прил5'!I48)</f>
        <v>#REF!</v>
      </c>
    </row>
    <row r="169" spans="1:7" ht="33" customHeight="1" hidden="1">
      <c r="A169" s="699" t="s">
        <v>158</v>
      </c>
      <c r="B169" s="814" t="s">
        <v>349</v>
      </c>
      <c r="C169" s="815" t="s">
        <v>150</v>
      </c>
      <c r="D169" s="810" t="s">
        <v>615</v>
      </c>
      <c r="E169" s="817" t="s">
        <v>159</v>
      </c>
      <c r="F169" s="1317" t="e">
        <f>SUM('[1]прил5'!H48)</f>
        <v>#REF!</v>
      </c>
      <c r="G169" s="1312" t="e">
        <f>SUM(G170)</f>
        <v>#REF!</v>
      </c>
    </row>
    <row r="170" spans="1:7" ht="33" customHeight="1" hidden="1">
      <c r="A170" s="706" t="s">
        <v>616</v>
      </c>
      <c r="B170" s="947" t="s">
        <v>617</v>
      </c>
      <c r="C170" s="948" t="s">
        <v>515</v>
      </c>
      <c r="D170" s="949" t="s">
        <v>516</v>
      </c>
      <c r="E170" s="955"/>
      <c r="F170" s="1312">
        <f>SUM(F171)</f>
        <v>0</v>
      </c>
      <c r="G170" s="1333" t="e">
        <f>SUM(G171)</f>
        <v>#REF!</v>
      </c>
    </row>
    <row r="171" spans="1:7" ht="182.25" customHeight="1" hidden="1">
      <c r="A171" s="959" t="s">
        <v>618</v>
      </c>
      <c r="B171" s="937" t="s">
        <v>213</v>
      </c>
      <c r="C171" s="937" t="s">
        <v>515</v>
      </c>
      <c r="D171" s="938" t="s">
        <v>516</v>
      </c>
      <c r="E171" s="956"/>
      <c r="F171" s="1333">
        <f>SUM(F172)</f>
        <v>0</v>
      </c>
      <c r="G171" s="1313" t="e">
        <f>SUM(G172)</f>
        <v>#REF!</v>
      </c>
    </row>
    <row r="172" spans="1:7" ht="145.5" customHeight="1" hidden="1">
      <c r="A172" s="960" t="s">
        <v>619</v>
      </c>
      <c r="B172" s="946" t="s">
        <v>213</v>
      </c>
      <c r="C172" s="946" t="s">
        <v>150</v>
      </c>
      <c r="D172" s="942" t="s">
        <v>516</v>
      </c>
      <c r="E172" s="957"/>
      <c r="F172" s="1313">
        <f>SUM(F173)</f>
        <v>0</v>
      </c>
      <c r="G172" s="1331" t="e">
        <f>SUM(G173)</f>
        <v>#REF!</v>
      </c>
    </row>
    <row r="173" spans="1:7" ht="134.25" customHeight="1" hidden="1">
      <c r="A173" s="961" t="s">
        <v>620</v>
      </c>
      <c r="B173" s="952" t="s">
        <v>213</v>
      </c>
      <c r="C173" s="952" t="s">
        <v>150</v>
      </c>
      <c r="D173" s="934" t="s">
        <v>621</v>
      </c>
      <c r="E173" s="958"/>
      <c r="F173" s="1331">
        <f>SUM(F174)</f>
        <v>0</v>
      </c>
      <c r="G173" s="1317" t="e">
        <f>SUM('[1]прил5'!I197)</f>
        <v>#REF!</v>
      </c>
    </row>
    <row r="174" spans="1:7" ht="122.25" customHeight="1" hidden="1">
      <c r="A174" s="962" t="s">
        <v>158</v>
      </c>
      <c r="B174" s="815" t="s">
        <v>213</v>
      </c>
      <c r="C174" s="815" t="s">
        <v>150</v>
      </c>
      <c r="D174" s="810" t="s">
        <v>621</v>
      </c>
      <c r="E174" s="817" t="s">
        <v>159</v>
      </c>
      <c r="F174" s="1317">
        <f>SUM('[1]прил5'!H197)</f>
        <v>0</v>
      </c>
      <c r="G174" s="1312" t="e">
        <f>SUM(G175)</f>
        <v>#REF!</v>
      </c>
    </row>
    <row r="175" spans="1:7" ht="108" customHeight="1" hidden="1">
      <c r="A175" s="1228" t="s">
        <v>961</v>
      </c>
      <c r="B175" s="947" t="s">
        <v>962</v>
      </c>
      <c r="C175" s="948" t="s">
        <v>515</v>
      </c>
      <c r="D175" s="949" t="s">
        <v>516</v>
      </c>
      <c r="E175" s="1229"/>
      <c r="F175" s="1312">
        <f>SUM(F176)</f>
        <v>0</v>
      </c>
      <c r="G175" s="1333" t="e">
        <f>SUM(G176)</f>
        <v>#REF!</v>
      </c>
    </row>
    <row r="176" spans="1:7" ht="140.25" customHeight="1" hidden="1">
      <c r="A176" s="1230" t="s">
        <v>907</v>
      </c>
      <c r="B176" s="936" t="s">
        <v>963</v>
      </c>
      <c r="C176" s="937" t="s">
        <v>515</v>
      </c>
      <c r="D176" s="938" t="s">
        <v>516</v>
      </c>
      <c r="E176" s="956"/>
      <c r="F176" s="1334">
        <f>SUM(F177)</f>
        <v>0</v>
      </c>
      <c r="G176" s="1313" t="e">
        <f>SUM(G177+G179)</f>
        <v>#REF!</v>
      </c>
    </row>
    <row r="177" spans="1:7" ht="74.25" customHeight="1" hidden="1">
      <c r="A177" s="293" t="s">
        <v>908</v>
      </c>
      <c r="B177" s="814" t="s">
        <v>963</v>
      </c>
      <c r="C177" s="815" t="s">
        <v>150</v>
      </c>
      <c r="D177" s="810" t="s">
        <v>516</v>
      </c>
      <c r="E177" s="817"/>
      <c r="F177" s="1316">
        <f>SUM(F178)</f>
        <v>0</v>
      </c>
      <c r="G177" s="1331" t="e">
        <f>SUM(G178)</f>
        <v>#REF!</v>
      </c>
    </row>
    <row r="178" spans="1:7" ht="126" customHeight="1" hidden="1">
      <c r="A178" s="294" t="s">
        <v>909</v>
      </c>
      <c r="B178" s="814" t="s">
        <v>963</v>
      </c>
      <c r="C178" s="815" t="s">
        <v>150</v>
      </c>
      <c r="D178" s="810" t="s">
        <v>964</v>
      </c>
      <c r="E178" s="817"/>
      <c r="F178" s="1316">
        <f>SUM(F179)</f>
        <v>0</v>
      </c>
      <c r="G178" s="1317" t="e">
        <f>SUM('[1]прил5'!I223)</f>
        <v>#REF!</v>
      </c>
    </row>
    <row r="179" spans="1:7" ht="102" customHeight="1" hidden="1">
      <c r="A179" s="135" t="s">
        <v>804</v>
      </c>
      <c r="B179" s="814" t="s">
        <v>963</v>
      </c>
      <c r="C179" s="815" t="s">
        <v>150</v>
      </c>
      <c r="D179" s="810" t="s">
        <v>964</v>
      </c>
      <c r="E179" s="817" t="s">
        <v>159</v>
      </c>
      <c r="F179" s="1317"/>
      <c r="G179" s="1331">
        <f>SUM(G180)</f>
        <v>0</v>
      </c>
    </row>
    <row r="180" spans="1:7" ht="99.75" customHeight="1" hidden="1">
      <c r="A180" s="963" t="s">
        <v>755</v>
      </c>
      <c r="B180" s="964" t="s">
        <v>622</v>
      </c>
      <c r="C180" s="887" t="s">
        <v>515</v>
      </c>
      <c r="D180" s="888" t="s">
        <v>516</v>
      </c>
      <c r="E180" s="965"/>
      <c r="F180" s="1312">
        <f>SUM(F181)</f>
        <v>0</v>
      </c>
      <c r="G180" s="1317">
        <v>0</v>
      </c>
    </row>
    <row r="181" spans="1:7" ht="96" customHeight="1" hidden="1">
      <c r="A181" s="959" t="s">
        <v>748</v>
      </c>
      <c r="B181" s="936" t="s">
        <v>623</v>
      </c>
      <c r="C181" s="937" t="s">
        <v>515</v>
      </c>
      <c r="D181" s="938" t="s">
        <v>516</v>
      </c>
      <c r="E181" s="956"/>
      <c r="F181" s="1333">
        <f>SUM(F182)</f>
        <v>0</v>
      </c>
      <c r="G181" s="1312">
        <f>SUM(G182+G196)</f>
        <v>0</v>
      </c>
    </row>
    <row r="182" spans="1:7" ht="47.25" hidden="1">
      <c r="A182" s="966" t="s">
        <v>749</v>
      </c>
      <c r="B182" s="945" t="s">
        <v>623</v>
      </c>
      <c r="C182" s="946" t="s">
        <v>150</v>
      </c>
      <c r="D182" s="942" t="s">
        <v>516</v>
      </c>
      <c r="E182" s="957"/>
      <c r="F182" s="1316"/>
      <c r="G182" s="1313">
        <f>SUM(G183)</f>
        <v>0</v>
      </c>
    </row>
    <row r="183" spans="1:7" ht="60.75" customHeight="1" hidden="1">
      <c r="A183" s="1082" t="s">
        <v>818</v>
      </c>
      <c r="B183" s="951" t="s">
        <v>623</v>
      </c>
      <c r="C183" s="952" t="s">
        <v>150</v>
      </c>
      <c r="D183" s="934" t="s">
        <v>827</v>
      </c>
      <c r="E183" s="958"/>
      <c r="F183" s="1331"/>
      <c r="G183" s="1335">
        <f>SUM(G186)</f>
        <v>0</v>
      </c>
    </row>
    <row r="184" spans="1:7" ht="45.75" customHeight="1" hidden="1">
      <c r="A184" s="275" t="s">
        <v>804</v>
      </c>
      <c r="B184" s="814" t="s">
        <v>623</v>
      </c>
      <c r="C184" s="815" t="s">
        <v>150</v>
      </c>
      <c r="D184" s="810" t="s">
        <v>827</v>
      </c>
      <c r="E184" s="817" t="s">
        <v>159</v>
      </c>
      <c r="F184" s="1317">
        <v>28000</v>
      </c>
      <c r="G184" s="1336">
        <f>SUM(G185)</f>
        <v>0</v>
      </c>
    </row>
    <row r="185" spans="1:7" ht="33.75" customHeight="1" hidden="1">
      <c r="A185" s="967" t="s">
        <v>751</v>
      </c>
      <c r="B185" s="951" t="s">
        <v>623</v>
      </c>
      <c r="C185" s="952" t="s">
        <v>150</v>
      </c>
      <c r="D185" s="934" t="s">
        <v>976</v>
      </c>
      <c r="E185" s="958"/>
      <c r="F185" s="1331">
        <f>SUM(F186)</f>
        <v>0</v>
      </c>
      <c r="G185" s="1317">
        <v>0</v>
      </c>
    </row>
    <row r="186" spans="1:7" ht="61.5" customHeight="1" hidden="1">
      <c r="A186" s="135" t="s">
        <v>804</v>
      </c>
      <c r="B186" s="814" t="s">
        <v>623</v>
      </c>
      <c r="C186" s="815" t="s">
        <v>150</v>
      </c>
      <c r="D186" s="810" t="s">
        <v>976</v>
      </c>
      <c r="E186" s="817" t="s">
        <v>159</v>
      </c>
      <c r="F186" s="1317"/>
      <c r="G186" s="1313">
        <f>SUM(G187+G189+G192)</f>
        <v>0</v>
      </c>
    </row>
    <row r="187" spans="1:7" ht="35.25" customHeight="1" hidden="1">
      <c r="A187" s="275" t="s">
        <v>916</v>
      </c>
      <c r="B187" s="814" t="s">
        <v>623</v>
      </c>
      <c r="C187" s="815" t="s">
        <v>150</v>
      </c>
      <c r="D187" s="810" t="s">
        <v>965</v>
      </c>
      <c r="E187" s="817"/>
      <c r="F187" s="1313">
        <f>SUM(F188)</f>
        <v>0</v>
      </c>
      <c r="G187" s="1331">
        <f>SUM(G188)</f>
        <v>0</v>
      </c>
    </row>
    <row r="188" spans="1:7" ht="35.25" customHeight="1" hidden="1">
      <c r="A188" s="275" t="s">
        <v>804</v>
      </c>
      <c r="B188" s="814" t="s">
        <v>623</v>
      </c>
      <c r="C188" s="815" t="s">
        <v>150</v>
      </c>
      <c r="D188" s="810" t="s">
        <v>965</v>
      </c>
      <c r="E188" s="817" t="s">
        <v>159</v>
      </c>
      <c r="F188" s="1317"/>
      <c r="G188" s="1317">
        <v>0</v>
      </c>
    </row>
    <row r="189" spans="1:7" ht="42.75" customHeight="1" hidden="1">
      <c r="A189" s="1086" t="s">
        <v>816</v>
      </c>
      <c r="B189" s="1083" t="s">
        <v>623</v>
      </c>
      <c r="C189" s="1084" t="s">
        <v>150</v>
      </c>
      <c r="D189" s="1085" t="s">
        <v>966</v>
      </c>
      <c r="E189" s="1087"/>
      <c r="F189" s="1331">
        <f>SUM(F190)</f>
        <v>160000</v>
      </c>
      <c r="G189" s="1331">
        <f>SUM(G190+G191)</f>
        <v>0</v>
      </c>
    </row>
    <row r="190" spans="1:7" ht="61.5" customHeight="1" hidden="1">
      <c r="A190" s="275" t="s">
        <v>804</v>
      </c>
      <c r="B190" s="814" t="s">
        <v>623</v>
      </c>
      <c r="C190" s="815" t="s">
        <v>150</v>
      </c>
      <c r="D190" s="810" t="s">
        <v>966</v>
      </c>
      <c r="E190" s="817" t="s">
        <v>159</v>
      </c>
      <c r="F190" s="1317">
        <v>160000</v>
      </c>
      <c r="G190" s="1317">
        <v>0</v>
      </c>
    </row>
    <row r="191" spans="1:7" ht="31.5" customHeight="1" hidden="1">
      <c r="A191" s="706" t="s">
        <v>491</v>
      </c>
      <c r="B191" s="964" t="s">
        <v>215</v>
      </c>
      <c r="C191" s="887" t="s">
        <v>515</v>
      </c>
      <c r="D191" s="888" t="s">
        <v>516</v>
      </c>
      <c r="E191" s="965"/>
      <c r="F191" s="1312">
        <f>SUM(F192+F196)</f>
        <v>166146</v>
      </c>
      <c r="G191" s="1317">
        <v>0</v>
      </c>
    </row>
    <row r="192" spans="1:7" ht="110.25" hidden="1">
      <c r="A192" s="907" t="s">
        <v>492</v>
      </c>
      <c r="B192" s="936" t="s">
        <v>216</v>
      </c>
      <c r="C192" s="937" t="s">
        <v>515</v>
      </c>
      <c r="D192" s="938" t="s">
        <v>516</v>
      </c>
      <c r="E192" s="968"/>
      <c r="F192" s="1333"/>
      <c r="G192" s="1331">
        <f>SUM(G193)</f>
        <v>0</v>
      </c>
    </row>
    <row r="193" spans="1:7" ht="31.5" customHeight="1" hidden="1">
      <c r="A193" s="969" t="s">
        <v>476</v>
      </c>
      <c r="B193" s="970" t="s">
        <v>216</v>
      </c>
      <c r="C193" s="971" t="s">
        <v>150</v>
      </c>
      <c r="D193" s="972" t="s">
        <v>516</v>
      </c>
      <c r="E193" s="973"/>
      <c r="F193" s="1335"/>
      <c r="G193" s="1317"/>
    </row>
    <row r="194" spans="1:7" ht="31.5" customHeight="1" hidden="1">
      <c r="A194" s="974" t="s">
        <v>475</v>
      </c>
      <c r="B194" s="975" t="s">
        <v>216</v>
      </c>
      <c r="C194" s="976" t="s">
        <v>150</v>
      </c>
      <c r="D194" s="977" t="s">
        <v>763</v>
      </c>
      <c r="E194" s="978"/>
      <c r="F194" s="1336">
        <f>SUM(F195)</f>
        <v>35067</v>
      </c>
      <c r="G194" s="1331" t="e">
        <f>SUM(G195)</f>
        <v>#REF!</v>
      </c>
    </row>
    <row r="195" spans="1:7" ht="31.5" customHeight="1" hidden="1">
      <c r="A195" s="135" t="s">
        <v>804</v>
      </c>
      <c r="B195" s="814" t="s">
        <v>216</v>
      </c>
      <c r="C195" s="815" t="s">
        <v>150</v>
      </c>
      <c r="D195" s="810" t="s">
        <v>763</v>
      </c>
      <c r="E195" s="818" t="s">
        <v>159</v>
      </c>
      <c r="F195" s="1317">
        <v>35067</v>
      </c>
      <c r="G195" s="1317" t="e">
        <f>SUM('[1]прил5'!I448)</f>
        <v>#REF!</v>
      </c>
    </row>
    <row r="196" spans="1:7" ht="120" customHeight="1" hidden="1">
      <c r="A196" s="912" t="s">
        <v>476</v>
      </c>
      <c r="B196" s="945" t="s">
        <v>216</v>
      </c>
      <c r="C196" s="946" t="s">
        <v>150</v>
      </c>
      <c r="D196" s="942" t="s">
        <v>516</v>
      </c>
      <c r="E196" s="979"/>
      <c r="F196" s="1313">
        <f>SUM(F197+F199+F206+F202)</f>
        <v>166146</v>
      </c>
      <c r="G196" s="1333">
        <f>G197</f>
        <v>0</v>
      </c>
    </row>
    <row r="197" spans="1:7" ht="45.75" customHeight="1" hidden="1">
      <c r="A197" s="980" t="s">
        <v>481</v>
      </c>
      <c r="B197" s="951" t="s">
        <v>216</v>
      </c>
      <c r="C197" s="952" t="s">
        <v>150</v>
      </c>
      <c r="D197" s="934" t="s">
        <v>626</v>
      </c>
      <c r="E197" s="981"/>
      <c r="F197" s="1331">
        <f>F198</f>
        <v>40000</v>
      </c>
      <c r="G197" s="1313">
        <f>G210</f>
        <v>0</v>
      </c>
    </row>
    <row r="198" spans="1:7" ht="110.25" customHeight="1" hidden="1">
      <c r="A198" s="135" t="s">
        <v>804</v>
      </c>
      <c r="B198" s="814" t="s">
        <v>216</v>
      </c>
      <c r="C198" s="815" t="s">
        <v>150</v>
      </c>
      <c r="D198" s="810" t="s">
        <v>626</v>
      </c>
      <c r="E198" s="818" t="s">
        <v>159</v>
      </c>
      <c r="F198" s="1317">
        <v>40000</v>
      </c>
      <c r="G198" s="1312" t="e">
        <f>SUM(G199+G203+G207)</f>
        <v>#REF!</v>
      </c>
    </row>
    <row r="199" spans="1:7" ht="141.75" customHeight="1" hidden="1">
      <c r="A199" s="982" t="s">
        <v>509</v>
      </c>
      <c r="B199" s="951" t="s">
        <v>216</v>
      </c>
      <c r="C199" s="952" t="s">
        <v>150</v>
      </c>
      <c r="D199" s="934" t="s">
        <v>525</v>
      </c>
      <c r="E199" s="981"/>
      <c r="F199" s="1331">
        <f>SUM(F200+F201)</f>
        <v>13073</v>
      </c>
      <c r="G199" s="1333" t="e">
        <f>SUM(G200)</f>
        <v>#REF!</v>
      </c>
    </row>
    <row r="200" spans="1:7" ht="47.25" customHeight="1" hidden="1">
      <c r="A200" s="684" t="s">
        <v>157</v>
      </c>
      <c r="B200" s="814" t="s">
        <v>216</v>
      </c>
      <c r="C200" s="815" t="s">
        <v>150</v>
      </c>
      <c r="D200" s="810" t="s">
        <v>525</v>
      </c>
      <c r="E200" s="818" t="s">
        <v>152</v>
      </c>
      <c r="F200" s="1317">
        <v>13073</v>
      </c>
      <c r="G200" s="1313" t="e">
        <f>SUM(G201)</f>
        <v>#REF!</v>
      </c>
    </row>
    <row r="201" spans="1:7" ht="31.5" customHeight="1" hidden="1">
      <c r="A201" s="135" t="s">
        <v>804</v>
      </c>
      <c r="B201" s="814" t="s">
        <v>216</v>
      </c>
      <c r="C201" s="815" t="s">
        <v>150</v>
      </c>
      <c r="D201" s="810" t="s">
        <v>525</v>
      </c>
      <c r="E201" s="818" t="s">
        <v>159</v>
      </c>
      <c r="F201" s="1317">
        <v>0</v>
      </c>
      <c r="G201" s="1331" t="e">
        <f>SUM(G202)</f>
        <v>#REF!</v>
      </c>
    </row>
    <row r="202" spans="1:7" ht="31.5" customHeight="1" hidden="1">
      <c r="A202" s="935" t="s">
        <v>502</v>
      </c>
      <c r="B202" s="1466" t="s">
        <v>878</v>
      </c>
      <c r="C202" s="1467"/>
      <c r="D202" s="1468"/>
      <c r="E202" s="968"/>
      <c r="F202" s="1334">
        <f>SUM(F203)</f>
        <v>13073</v>
      </c>
      <c r="G202" s="1317" t="e">
        <f>SUM('[1]прил5'!I305)</f>
        <v>#REF!</v>
      </c>
    </row>
    <row r="203" spans="1:7" ht="141.75" customHeight="1" hidden="1">
      <c r="A203" s="691" t="s">
        <v>503</v>
      </c>
      <c r="B203" s="1480" t="s">
        <v>879</v>
      </c>
      <c r="C203" s="1445"/>
      <c r="D203" s="1446"/>
      <c r="E203" s="818"/>
      <c r="F203" s="1316">
        <f>SUM(F204)</f>
        <v>13073</v>
      </c>
      <c r="G203" s="1333" t="e">
        <f>SUM(G204)</f>
        <v>#REF!</v>
      </c>
    </row>
    <row r="204" spans="1:7" ht="47.25" customHeight="1" hidden="1">
      <c r="A204" s="739" t="s">
        <v>509</v>
      </c>
      <c r="B204" s="1476" t="s">
        <v>880</v>
      </c>
      <c r="C204" s="1445"/>
      <c r="D204" s="1446"/>
      <c r="E204" s="818"/>
      <c r="F204" s="1316">
        <f>SUM(F205)</f>
        <v>13073</v>
      </c>
      <c r="G204" s="1313" t="e">
        <f>SUM(G205)</f>
        <v>#REF!</v>
      </c>
    </row>
    <row r="205" spans="1:7" ht="78.75" customHeight="1" hidden="1">
      <c r="A205" s="137" t="s">
        <v>157</v>
      </c>
      <c r="B205" s="1476" t="s">
        <v>880</v>
      </c>
      <c r="C205" s="1445"/>
      <c r="D205" s="1446"/>
      <c r="E205" s="818" t="s">
        <v>152</v>
      </c>
      <c r="F205" s="1317">
        <v>13073</v>
      </c>
      <c r="G205" s="1331" t="e">
        <f>SUM(G206)</f>
        <v>#REF!</v>
      </c>
    </row>
    <row r="206" spans="1:7" ht="31.5" customHeight="1" hidden="1">
      <c r="A206" s="727" t="s">
        <v>218</v>
      </c>
      <c r="B206" s="814" t="s">
        <v>627</v>
      </c>
      <c r="C206" s="815" t="s">
        <v>150</v>
      </c>
      <c r="D206" s="810" t="s">
        <v>967</v>
      </c>
      <c r="E206" s="818"/>
      <c r="F206" s="1313">
        <f>SUM(F207)</f>
        <v>100000</v>
      </c>
      <c r="G206" s="1317" t="e">
        <f>SUM('[1]прил5'!I491)</f>
        <v>#REF!</v>
      </c>
    </row>
    <row r="207" spans="1:7" ht="78" customHeight="1" hidden="1">
      <c r="A207" s="135" t="s">
        <v>804</v>
      </c>
      <c r="B207" s="814" t="s">
        <v>627</v>
      </c>
      <c r="C207" s="815" t="s">
        <v>150</v>
      </c>
      <c r="D207" s="810" t="s">
        <v>967</v>
      </c>
      <c r="E207" s="818" t="s">
        <v>159</v>
      </c>
      <c r="F207" s="1317">
        <v>100000</v>
      </c>
      <c r="G207" s="1333">
        <f>SUM(G208)</f>
        <v>0</v>
      </c>
    </row>
    <row r="208" spans="1:7" ht="47.25" customHeight="1" hidden="1">
      <c r="A208" s="967" t="s">
        <v>628</v>
      </c>
      <c r="B208" s="951" t="s">
        <v>497</v>
      </c>
      <c r="C208" s="952" t="s">
        <v>150</v>
      </c>
      <c r="D208" s="934" t="s">
        <v>629</v>
      </c>
      <c r="E208" s="981"/>
      <c r="F208" s="1331">
        <f>SUM(F209)</f>
        <v>0</v>
      </c>
      <c r="G208" s="1313">
        <f>SUM(G209)</f>
        <v>0</v>
      </c>
    </row>
    <row r="209" spans="1:7" ht="0" customHeight="1" hidden="1">
      <c r="A209" s="796" t="s">
        <v>526</v>
      </c>
      <c r="B209" s="814" t="s">
        <v>497</v>
      </c>
      <c r="C209" s="815" t="s">
        <v>150</v>
      </c>
      <c r="D209" s="810" t="s">
        <v>629</v>
      </c>
      <c r="E209" s="818" t="s">
        <v>527</v>
      </c>
      <c r="F209" s="1317">
        <f>SUM('[1]прил5'!H448)</f>
        <v>0</v>
      </c>
      <c r="G209" s="1331">
        <f>SUM(G210:G211)</f>
        <v>0</v>
      </c>
    </row>
    <row r="210" spans="1:7" ht="45" customHeight="1" hidden="1">
      <c r="A210" s="1130" t="s">
        <v>919</v>
      </c>
      <c r="B210" s="814" t="s">
        <v>627</v>
      </c>
      <c r="C210" s="815" t="s">
        <v>151</v>
      </c>
      <c r="D210" s="810" t="s">
        <v>516</v>
      </c>
      <c r="E210" s="818"/>
      <c r="F210" s="1313">
        <f>SUM(F213+F211)</f>
        <v>0</v>
      </c>
      <c r="G210" s="1331">
        <f>SUM(G211)</f>
        <v>0</v>
      </c>
    </row>
    <row r="211" spans="1:7" ht="81" customHeight="1" hidden="1">
      <c r="A211" s="296" t="s">
        <v>920</v>
      </c>
      <c r="B211" s="814" t="s">
        <v>627</v>
      </c>
      <c r="C211" s="815" t="s">
        <v>151</v>
      </c>
      <c r="D211" s="810" t="s">
        <v>968</v>
      </c>
      <c r="E211" s="818"/>
      <c r="F211" s="1316">
        <f>SUM(F212)</f>
        <v>0</v>
      </c>
      <c r="G211" s="1317">
        <v>0</v>
      </c>
    </row>
    <row r="212" spans="1:7" ht="80.25" customHeight="1" hidden="1">
      <c r="A212" s="275" t="s">
        <v>804</v>
      </c>
      <c r="B212" s="814" t="s">
        <v>627</v>
      </c>
      <c r="C212" s="815" t="s">
        <v>151</v>
      </c>
      <c r="D212" s="810" t="s">
        <v>968</v>
      </c>
      <c r="E212" s="818" t="s">
        <v>159</v>
      </c>
      <c r="F212" s="1337"/>
      <c r="G212" s="1312">
        <f>SUM(G213)</f>
        <v>0</v>
      </c>
    </row>
    <row r="213" spans="1:7" ht="84" customHeight="1" hidden="1">
      <c r="A213" s="1231" t="s">
        <v>922</v>
      </c>
      <c r="B213" s="814" t="s">
        <v>627</v>
      </c>
      <c r="C213" s="815" t="s">
        <v>151</v>
      </c>
      <c r="D213" s="810" t="s">
        <v>969</v>
      </c>
      <c r="E213" s="818"/>
      <c r="F213" s="1316">
        <f>SUM(F214)</f>
        <v>0</v>
      </c>
      <c r="G213" s="1333">
        <f>SUM(G214)</f>
        <v>0</v>
      </c>
    </row>
    <row r="214" spans="1:7" ht="66.75" customHeight="1" hidden="1">
      <c r="A214" s="276" t="s">
        <v>906</v>
      </c>
      <c r="B214" s="814" t="s">
        <v>627</v>
      </c>
      <c r="C214" s="815" t="s">
        <v>151</v>
      </c>
      <c r="D214" s="810" t="s">
        <v>969</v>
      </c>
      <c r="E214" s="818" t="s">
        <v>159</v>
      </c>
      <c r="F214" s="1317"/>
      <c r="G214" s="1313">
        <f>SUM(G215)</f>
        <v>0</v>
      </c>
    </row>
    <row r="215" spans="1:7" ht="33" customHeight="1" hidden="1">
      <c r="A215" s="959" t="s">
        <v>756</v>
      </c>
      <c r="B215" s="936" t="s">
        <v>497</v>
      </c>
      <c r="C215" s="937" t="s">
        <v>515</v>
      </c>
      <c r="D215" s="938" t="s">
        <v>516</v>
      </c>
      <c r="E215" s="968"/>
      <c r="F215" s="1338">
        <f>+F216</f>
        <v>0</v>
      </c>
      <c r="G215" s="1331">
        <f>SUM(G216)</f>
        <v>0</v>
      </c>
    </row>
    <row r="216" spans="1:7" ht="35.25" customHeight="1" hidden="1">
      <c r="A216" s="1232" t="s">
        <v>757</v>
      </c>
      <c r="B216" s="814" t="s">
        <v>497</v>
      </c>
      <c r="C216" s="815" t="s">
        <v>150</v>
      </c>
      <c r="D216" s="810" t="s">
        <v>516</v>
      </c>
      <c r="E216" s="818"/>
      <c r="F216" s="1286"/>
      <c r="G216" s="1317"/>
    </row>
    <row r="217" spans="1:7" ht="63" customHeight="1" hidden="1">
      <c r="A217" s="1233" t="s">
        <v>630</v>
      </c>
      <c r="B217" s="1234" t="s">
        <v>221</v>
      </c>
      <c r="C217" s="1235" t="s">
        <v>515</v>
      </c>
      <c r="D217" s="1236" t="s">
        <v>516</v>
      </c>
      <c r="E217" s="1237"/>
      <c r="F217" s="1312">
        <f>SUM(F218+F222+F226)</f>
        <v>0</v>
      </c>
      <c r="G217" s="1312" t="e">
        <f>SUM(G218+G222)</f>
        <v>#REF!</v>
      </c>
    </row>
    <row r="218" spans="1:7" ht="110.25" customHeight="1" hidden="1">
      <c r="A218" s="699" t="s">
        <v>631</v>
      </c>
      <c r="B218" s="798" t="s">
        <v>632</v>
      </c>
      <c r="C218" s="799" t="s">
        <v>515</v>
      </c>
      <c r="D218" s="800" t="s">
        <v>516</v>
      </c>
      <c r="E218" s="801"/>
      <c r="F218" s="1333">
        <f aca="true" t="shared" si="0" ref="F218:G220">SUM(F219)</f>
        <v>0</v>
      </c>
      <c r="G218" s="1333" t="e">
        <f t="shared" si="0"/>
        <v>#REF!</v>
      </c>
    </row>
    <row r="219" spans="1:7" ht="63" customHeight="1" hidden="1">
      <c r="A219" s="699" t="s">
        <v>633</v>
      </c>
      <c r="B219" s="798" t="s">
        <v>632</v>
      </c>
      <c r="C219" s="799" t="s">
        <v>150</v>
      </c>
      <c r="D219" s="800" t="s">
        <v>516</v>
      </c>
      <c r="E219" s="801"/>
      <c r="F219" s="1313">
        <f t="shared" si="0"/>
        <v>0</v>
      </c>
      <c r="G219" s="1313" t="e">
        <f t="shared" si="0"/>
        <v>#REF!</v>
      </c>
    </row>
    <row r="220" spans="1:7" ht="31.5" customHeight="1" hidden="1">
      <c r="A220" s="699" t="s">
        <v>223</v>
      </c>
      <c r="B220" s="798" t="s">
        <v>632</v>
      </c>
      <c r="C220" s="799" t="s">
        <v>150</v>
      </c>
      <c r="D220" s="800" t="s">
        <v>634</v>
      </c>
      <c r="E220" s="801"/>
      <c r="F220" s="1331">
        <f t="shared" si="0"/>
        <v>0</v>
      </c>
      <c r="G220" s="1331" t="e">
        <f t="shared" si="0"/>
        <v>#REF!</v>
      </c>
    </row>
    <row r="221" spans="1:7" ht="57.75" customHeight="1" hidden="1">
      <c r="A221" s="699" t="s">
        <v>158</v>
      </c>
      <c r="B221" s="798" t="s">
        <v>632</v>
      </c>
      <c r="C221" s="799" t="s">
        <v>150</v>
      </c>
      <c r="D221" s="800" t="s">
        <v>634</v>
      </c>
      <c r="E221" s="801" t="s">
        <v>159</v>
      </c>
      <c r="F221" s="1317">
        <f>SUM('[1]прил5'!H305)</f>
        <v>0</v>
      </c>
      <c r="G221" s="1317" t="e">
        <f>SUM('[1]прил5'!I58)</f>
        <v>#REF!</v>
      </c>
    </row>
    <row r="222" spans="1:7" ht="87.75" customHeight="1" hidden="1">
      <c r="A222" s="699" t="s">
        <v>635</v>
      </c>
      <c r="B222" s="798" t="s">
        <v>636</v>
      </c>
      <c r="C222" s="799" t="s">
        <v>515</v>
      </c>
      <c r="D222" s="800" t="s">
        <v>516</v>
      </c>
      <c r="E222" s="801"/>
      <c r="F222" s="1333">
        <f aca="true" t="shared" si="1" ref="F222:G224">SUM(F223)</f>
        <v>0</v>
      </c>
      <c r="G222" s="1333" t="e">
        <f t="shared" si="1"/>
        <v>#REF!</v>
      </c>
    </row>
    <row r="223" spans="1:7" ht="47.25" customHeight="1" hidden="1">
      <c r="A223" s="699" t="s">
        <v>637</v>
      </c>
      <c r="B223" s="798" t="s">
        <v>636</v>
      </c>
      <c r="C223" s="799" t="s">
        <v>150</v>
      </c>
      <c r="D223" s="800" t="s">
        <v>516</v>
      </c>
      <c r="E223" s="801"/>
      <c r="F223" s="1313">
        <f t="shared" si="1"/>
        <v>0</v>
      </c>
      <c r="G223" s="1313" t="e">
        <f t="shared" si="1"/>
        <v>#REF!</v>
      </c>
    </row>
    <row r="224" spans="1:7" ht="31.5" customHeight="1" hidden="1">
      <c r="A224" s="699" t="s">
        <v>356</v>
      </c>
      <c r="B224" s="798" t="s">
        <v>636</v>
      </c>
      <c r="C224" s="799" t="s">
        <v>150</v>
      </c>
      <c r="D224" s="800" t="s">
        <v>638</v>
      </c>
      <c r="E224" s="801"/>
      <c r="F224" s="1331">
        <f t="shared" si="1"/>
        <v>0</v>
      </c>
      <c r="G224" s="1331" t="e">
        <f t="shared" si="1"/>
        <v>#REF!</v>
      </c>
    </row>
    <row r="225" spans="1:7" ht="31.5" customHeight="1" hidden="1">
      <c r="A225" s="699" t="s">
        <v>158</v>
      </c>
      <c r="B225" s="798" t="s">
        <v>636</v>
      </c>
      <c r="C225" s="799" t="s">
        <v>150</v>
      </c>
      <c r="D225" s="800" t="s">
        <v>638</v>
      </c>
      <c r="E225" s="801" t="s">
        <v>159</v>
      </c>
      <c r="F225" s="1317">
        <f>SUM('[1]прил5'!H491)</f>
        <v>0</v>
      </c>
      <c r="G225" s="1317" t="e">
        <f>SUM('[1]прил5'!I127)</f>
        <v>#REF!</v>
      </c>
    </row>
    <row r="226" spans="1:7" ht="69" customHeight="1" hidden="1">
      <c r="A226" s="699" t="s">
        <v>639</v>
      </c>
      <c r="B226" s="798" t="s">
        <v>636</v>
      </c>
      <c r="C226" s="799" t="s">
        <v>515</v>
      </c>
      <c r="D226" s="800" t="s">
        <v>516</v>
      </c>
      <c r="E226" s="801"/>
      <c r="F226" s="1333">
        <f>SUM(F227)</f>
        <v>0</v>
      </c>
      <c r="G226" s="1312" t="e">
        <f>SUM(G227+G235+G239)</f>
        <v>#REF!</v>
      </c>
    </row>
    <row r="227" spans="1:7" ht="135" customHeight="1" hidden="1">
      <c r="A227" s="699" t="s">
        <v>640</v>
      </c>
      <c r="B227" s="798" t="s">
        <v>636</v>
      </c>
      <c r="C227" s="799" t="s">
        <v>150</v>
      </c>
      <c r="D227" s="800" t="s">
        <v>516</v>
      </c>
      <c r="E227" s="801"/>
      <c r="F227" s="1313">
        <f>SUM(F228)</f>
        <v>0</v>
      </c>
      <c r="G227" s="1333" t="e">
        <f>SUM(G228)</f>
        <v>#REF!</v>
      </c>
    </row>
    <row r="228" spans="1:7" ht="80.25" customHeight="1" hidden="1">
      <c r="A228" s="699" t="s">
        <v>641</v>
      </c>
      <c r="B228" s="798" t="s">
        <v>636</v>
      </c>
      <c r="C228" s="799" t="s">
        <v>150</v>
      </c>
      <c r="D228" s="800" t="s">
        <v>642</v>
      </c>
      <c r="E228" s="801"/>
      <c r="F228" s="1331">
        <f>SUM(F235:F236)</f>
        <v>0</v>
      </c>
      <c r="G228" s="1313" t="e">
        <f>SUM(G229+G231+G233)</f>
        <v>#REF!</v>
      </c>
    </row>
    <row r="229" spans="1:7" ht="21.75" customHeight="1" hidden="1">
      <c r="A229" s="689" t="s">
        <v>911</v>
      </c>
      <c r="B229" s="814" t="s">
        <v>497</v>
      </c>
      <c r="C229" s="815" t="s">
        <v>150</v>
      </c>
      <c r="D229" s="810" t="s">
        <v>970</v>
      </c>
      <c r="E229" s="801"/>
      <c r="F229" s="1313">
        <f>SUM(F230)</f>
        <v>44392</v>
      </c>
      <c r="G229" s="1331" t="e">
        <f>SUM(G230)</f>
        <v>#REF!</v>
      </c>
    </row>
    <row r="230" spans="1:7" ht="21.75" customHeight="1" hidden="1">
      <c r="A230" s="728" t="s">
        <v>804</v>
      </c>
      <c r="B230" s="814" t="s">
        <v>497</v>
      </c>
      <c r="C230" s="815" t="s">
        <v>150</v>
      </c>
      <c r="D230" s="810" t="s">
        <v>970</v>
      </c>
      <c r="E230" s="801" t="s">
        <v>159</v>
      </c>
      <c r="F230" s="1317">
        <v>44392</v>
      </c>
      <c r="G230" s="1317" t="e">
        <f>SUM('[1]прил5'!I178)</f>
        <v>#REF!</v>
      </c>
    </row>
    <row r="231" spans="1:7" ht="21.75" customHeight="1" hidden="1">
      <c r="A231" s="1238" t="s">
        <v>914</v>
      </c>
      <c r="B231" s="814" t="s">
        <v>497</v>
      </c>
      <c r="C231" s="815" t="s">
        <v>150</v>
      </c>
      <c r="D231" s="810" t="s">
        <v>971</v>
      </c>
      <c r="E231" s="801"/>
      <c r="F231" s="1313"/>
      <c r="G231" s="1331" t="e">
        <f>SUM(G232:G232)</f>
        <v>#REF!</v>
      </c>
    </row>
    <row r="232" spans="1:7" ht="21.75" customHeight="1" hidden="1">
      <c r="A232" s="728" t="s">
        <v>804</v>
      </c>
      <c r="B232" s="814" t="s">
        <v>497</v>
      </c>
      <c r="C232" s="815" t="s">
        <v>150</v>
      </c>
      <c r="D232" s="810" t="s">
        <v>971</v>
      </c>
      <c r="E232" s="801" t="s">
        <v>159</v>
      </c>
      <c r="F232" s="1317"/>
      <c r="G232" s="1317" t="e">
        <f>SUM('[1]прил5'!I180)</f>
        <v>#REF!</v>
      </c>
    </row>
    <row r="233" spans="1:7" ht="63.75" customHeight="1" hidden="1">
      <c r="A233" s="1239" t="s">
        <v>824</v>
      </c>
      <c r="B233" s="814" t="s">
        <v>497</v>
      </c>
      <c r="C233" s="815" t="s">
        <v>150</v>
      </c>
      <c r="D233" s="810" t="s">
        <v>828</v>
      </c>
      <c r="E233" s="801"/>
      <c r="F233" s="1313">
        <f>SUM(F234)</f>
        <v>0</v>
      </c>
      <c r="G233" s="1331">
        <f>SUM(G234)</f>
        <v>0</v>
      </c>
    </row>
    <row r="234" spans="1:7" ht="33.75" customHeight="1" hidden="1">
      <c r="A234" s="135" t="s">
        <v>804</v>
      </c>
      <c r="B234" s="814" t="s">
        <v>497</v>
      </c>
      <c r="C234" s="815" t="s">
        <v>150</v>
      </c>
      <c r="D234" s="810" t="s">
        <v>828</v>
      </c>
      <c r="E234" s="801" t="s">
        <v>159</v>
      </c>
      <c r="F234" s="1317"/>
      <c r="G234" s="1317">
        <v>0</v>
      </c>
    </row>
    <row r="235" spans="1:7" ht="55.5" customHeight="1" hidden="1">
      <c r="A235" s="690" t="s">
        <v>509</v>
      </c>
      <c r="B235" s="951" t="s">
        <v>497</v>
      </c>
      <c r="C235" s="952" t="s">
        <v>150</v>
      </c>
      <c r="D235" s="934" t="s">
        <v>525</v>
      </c>
      <c r="E235" s="981"/>
      <c r="F235" s="1331">
        <f>SUM(F236)</f>
        <v>0</v>
      </c>
      <c r="G235" s="1333" t="e">
        <f>SUM(G236)</f>
        <v>#REF!</v>
      </c>
    </row>
    <row r="236" spans="1:7" ht="51" customHeight="1" hidden="1">
      <c r="A236" s="684" t="s">
        <v>157</v>
      </c>
      <c r="B236" s="814" t="s">
        <v>497</v>
      </c>
      <c r="C236" s="815" t="s">
        <v>150</v>
      </c>
      <c r="D236" s="810" t="s">
        <v>525</v>
      </c>
      <c r="E236" s="818" t="s">
        <v>152</v>
      </c>
      <c r="F236" s="1317"/>
      <c r="G236" s="1313" t="e">
        <f>SUM(G237)</f>
        <v>#REF!</v>
      </c>
    </row>
    <row r="237" spans="1:7" ht="64.5" customHeight="1" hidden="1">
      <c r="A237" s="706" t="s">
        <v>758</v>
      </c>
      <c r="B237" s="947" t="s">
        <v>643</v>
      </c>
      <c r="C237" s="948" t="s">
        <v>515</v>
      </c>
      <c r="D237" s="949" t="s">
        <v>516</v>
      </c>
      <c r="E237" s="955"/>
      <c r="F237" s="1312">
        <f>SUM(F238)</f>
        <v>166944</v>
      </c>
      <c r="G237" s="1331" t="e">
        <f>SUM(G238)</f>
        <v>#REF!</v>
      </c>
    </row>
    <row r="238" spans="1:7" ht="62.25" customHeight="1" hidden="1">
      <c r="A238" s="935" t="s">
        <v>451</v>
      </c>
      <c r="B238" s="936" t="s">
        <v>644</v>
      </c>
      <c r="C238" s="937" t="s">
        <v>515</v>
      </c>
      <c r="D238" s="938" t="s">
        <v>516</v>
      </c>
      <c r="E238" s="956"/>
      <c r="F238" s="1333">
        <f>SUM(F239)</f>
        <v>166944</v>
      </c>
      <c r="G238" s="1317" t="e">
        <f>SUM('[1]прил5'!I172)</f>
        <v>#REF!</v>
      </c>
    </row>
    <row r="239" spans="1:7" ht="55.5" customHeight="1" hidden="1">
      <c r="A239" s="729" t="s">
        <v>507</v>
      </c>
      <c r="B239" s="814" t="s">
        <v>644</v>
      </c>
      <c r="C239" s="815" t="s">
        <v>150</v>
      </c>
      <c r="D239" s="810" t="s">
        <v>516</v>
      </c>
      <c r="E239" s="817"/>
      <c r="F239" s="1313">
        <f>SUM(F240)</f>
        <v>166944</v>
      </c>
      <c r="G239" s="1333" t="e">
        <f>SUM(G240)</f>
        <v>#REF!</v>
      </c>
    </row>
    <row r="240" spans="1:7" ht="66.75" customHeight="1" hidden="1">
      <c r="A240" s="729" t="s">
        <v>227</v>
      </c>
      <c r="B240" s="814" t="s">
        <v>644</v>
      </c>
      <c r="C240" s="815" t="s">
        <v>150</v>
      </c>
      <c r="D240" s="810" t="s">
        <v>645</v>
      </c>
      <c r="E240" s="817"/>
      <c r="F240" s="1313">
        <f>SUM(F241)</f>
        <v>166944</v>
      </c>
      <c r="G240" s="1313" t="e">
        <f>SUM(G241)</f>
        <v>#REF!</v>
      </c>
    </row>
    <row r="241" spans="1:7" ht="67.5" customHeight="1" hidden="1">
      <c r="A241" s="135" t="s">
        <v>804</v>
      </c>
      <c r="B241" s="814" t="s">
        <v>644</v>
      </c>
      <c r="C241" s="815" t="s">
        <v>150</v>
      </c>
      <c r="D241" s="810" t="s">
        <v>645</v>
      </c>
      <c r="E241" s="817" t="s">
        <v>159</v>
      </c>
      <c r="F241" s="1317">
        <v>166944</v>
      </c>
      <c r="G241" s="1331" t="e">
        <f>SUM(G242)</f>
        <v>#REF!</v>
      </c>
    </row>
    <row r="242" spans="1:7" ht="66" customHeight="1" hidden="1">
      <c r="A242" s="953" t="s">
        <v>646</v>
      </c>
      <c r="B242" s="947" t="s">
        <v>647</v>
      </c>
      <c r="C242" s="948" t="s">
        <v>515</v>
      </c>
      <c r="D242" s="949" t="s">
        <v>516</v>
      </c>
      <c r="E242" s="955"/>
      <c r="F242" s="1312" t="e">
        <f>SUM(F243+F247)</f>
        <v>#REF!</v>
      </c>
      <c r="G242" s="1317" t="e">
        <f>SUM('[1]прил5'!I186)</f>
        <v>#REF!</v>
      </c>
    </row>
    <row r="243" spans="1:7" ht="67.5" customHeight="1" hidden="1">
      <c r="A243" s="917" t="s">
        <v>648</v>
      </c>
      <c r="B243" s="936" t="s">
        <v>649</v>
      </c>
      <c r="C243" s="937" t="s">
        <v>515</v>
      </c>
      <c r="D243" s="938" t="s">
        <v>516</v>
      </c>
      <c r="E243" s="956"/>
      <c r="F243" s="1333" t="e">
        <f>SUM(F244)</f>
        <v>#REF!</v>
      </c>
      <c r="G243" s="1312" t="e">
        <f>SUM(G244+G250)</f>
        <v>#REF!</v>
      </c>
    </row>
    <row r="244" spans="1:7" ht="66" customHeight="1" hidden="1">
      <c r="A244" s="921" t="s">
        <v>650</v>
      </c>
      <c r="B244" s="945" t="s">
        <v>649</v>
      </c>
      <c r="C244" s="946" t="s">
        <v>150</v>
      </c>
      <c r="D244" s="942" t="s">
        <v>516</v>
      </c>
      <c r="E244" s="979"/>
      <c r="F244" s="1313" t="e">
        <f>SUM(F245)</f>
        <v>#REF!</v>
      </c>
      <c r="G244" s="1333" t="e">
        <f>SUM(G245)</f>
        <v>#REF!</v>
      </c>
    </row>
    <row r="245" spans="1:7" ht="73.5" customHeight="1" hidden="1">
      <c r="A245" s="926" t="s">
        <v>651</v>
      </c>
      <c r="B245" s="951" t="s">
        <v>649</v>
      </c>
      <c r="C245" s="952" t="s">
        <v>150</v>
      </c>
      <c r="D245" s="934" t="s">
        <v>652</v>
      </c>
      <c r="E245" s="981"/>
      <c r="F245" s="1331" t="e">
        <f>SUM(F246)</f>
        <v>#REF!</v>
      </c>
      <c r="G245" s="1313" t="e">
        <f>SUM(G246+G248)</f>
        <v>#REF!</v>
      </c>
    </row>
    <row r="246" spans="1:7" ht="53.25" customHeight="1" hidden="1">
      <c r="A246" s="729" t="s">
        <v>157</v>
      </c>
      <c r="B246" s="814" t="s">
        <v>649</v>
      </c>
      <c r="C246" s="815" t="s">
        <v>150</v>
      </c>
      <c r="D246" s="810" t="s">
        <v>652</v>
      </c>
      <c r="E246" s="818" t="s">
        <v>152</v>
      </c>
      <c r="F246" s="1317" t="e">
        <f>SUM('[1]прил5'!H58)</f>
        <v>#REF!</v>
      </c>
      <c r="G246" s="1331" t="e">
        <f>SUM(G247)</f>
        <v>#REF!</v>
      </c>
    </row>
    <row r="247" spans="1:7" ht="54.75" customHeight="1" hidden="1">
      <c r="A247" s="917" t="s">
        <v>653</v>
      </c>
      <c r="B247" s="936" t="s">
        <v>654</v>
      </c>
      <c r="C247" s="937" t="s">
        <v>515</v>
      </c>
      <c r="D247" s="938" t="s">
        <v>516</v>
      </c>
      <c r="E247" s="956"/>
      <c r="F247" s="1333">
        <f>SUM(F248)</f>
        <v>5967</v>
      </c>
      <c r="G247" s="1317" t="e">
        <f>SUM('[1]прил5'!I294+'[1]прил5'!I315+'[1]прил5'!I338)</f>
        <v>#REF!</v>
      </c>
    </row>
    <row r="248" spans="1:7" ht="52.5" customHeight="1" hidden="1">
      <c r="A248" s="939" t="s">
        <v>655</v>
      </c>
      <c r="B248" s="945" t="s">
        <v>654</v>
      </c>
      <c r="C248" s="946" t="s">
        <v>150</v>
      </c>
      <c r="D248" s="942" t="s">
        <v>516</v>
      </c>
      <c r="E248" s="979"/>
      <c r="F248" s="1313">
        <f>SUM(F249)</f>
        <v>5967</v>
      </c>
      <c r="G248" s="1331" t="e">
        <f>SUM(G249)</f>
        <v>#REF!</v>
      </c>
    </row>
    <row r="249" spans="1:7" ht="61.5" customHeight="1" hidden="1">
      <c r="A249" s="926" t="s">
        <v>656</v>
      </c>
      <c r="B249" s="951" t="s">
        <v>654</v>
      </c>
      <c r="C249" s="952" t="s">
        <v>150</v>
      </c>
      <c r="D249" s="934" t="s">
        <v>657</v>
      </c>
      <c r="E249" s="981"/>
      <c r="F249" s="1331">
        <f>SUM(F250)</f>
        <v>5967</v>
      </c>
      <c r="G249" s="1317" t="e">
        <f>SUM('[1]прил5'!I132)</f>
        <v>#REF!</v>
      </c>
    </row>
    <row r="250" spans="1:7" ht="94.5" customHeight="1" hidden="1">
      <c r="A250" s="729" t="s">
        <v>158</v>
      </c>
      <c r="B250" s="814" t="s">
        <v>654</v>
      </c>
      <c r="C250" s="815" t="s">
        <v>150</v>
      </c>
      <c r="D250" s="810" t="s">
        <v>657</v>
      </c>
      <c r="E250" s="818" t="s">
        <v>159</v>
      </c>
      <c r="F250" s="1317">
        <f>SUM('[1]прил5'!H127)</f>
        <v>5967</v>
      </c>
      <c r="G250" s="1333" t="e">
        <f>SUM(G251)</f>
        <v>#REF!</v>
      </c>
    </row>
    <row r="251" spans="1:7" ht="58.5" customHeight="1" hidden="1">
      <c r="A251" s="706" t="s">
        <v>819</v>
      </c>
      <c r="B251" s="964" t="s">
        <v>658</v>
      </c>
      <c r="C251" s="887" t="s">
        <v>515</v>
      </c>
      <c r="D251" s="888" t="s">
        <v>516</v>
      </c>
      <c r="E251" s="983"/>
      <c r="F251" s="1339">
        <f>SUM(F252)</f>
        <v>103111</v>
      </c>
      <c r="G251" s="1313" t="e">
        <f>SUM(G252+G254)</f>
        <v>#REF!</v>
      </c>
    </row>
    <row r="252" spans="1:7" ht="53.25" customHeight="1" hidden="1">
      <c r="A252" s="907" t="s">
        <v>809</v>
      </c>
      <c r="B252" s="984" t="s">
        <v>659</v>
      </c>
      <c r="C252" s="909" t="s">
        <v>515</v>
      </c>
      <c r="D252" s="910" t="s">
        <v>516</v>
      </c>
      <c r="E252" s="911"/>
      <c r="F252" s="1340">
        <f>+F253</f>
        <v>103111</v>
      </c>
      <c r="G252" s="1331" t="e">
        <f>SUM(G253:H253)</f>
        <v>#REF!</v>
      </c>
    </row>
    <row r="253" spans="1:7" ht="57.75" customHeight="1" hidden="1">
      <c r="A253" s="699" t="s">
        <v>810</v>
      </c>
      <c r="B253" s="798" t="s">
        <v>659</v>
      </c>
      <c r="C253" s="799" t="s">
        <v>150</v>
      </c>
      <c r="D253" s="800" t="s">
        <v>516</v>
      </c>
      <c r="E253" s="801"/>
      <c r="F253" s="1286">
        <f>+F258+F260</f>
        <v>103111</v>
      </c>
      <c r="G253" s="1317" t="e">
        <f>SUM('[1]прил5'!I63)</f>
        <v>#REF!</v>
      </c>
    </row>
    <row r="254" spans="1:7" ht="42" customHeight="1" hidden="1">
      <c r="A254" s="690" t="s">
        <v>660</v>
      </c>
      <c r="B254" s="900" t="s">
        <v>659</v>
      </c>
      <c r="C254" s="901" t="s">
        <v>150</v>
      </c>
      <c r="D254" s="902" t="s">
        <v>661</v>
      </c>
      <c r="E254" s="903"/>
      <c r="F254" s="1331">
        <f>SUM(F255)</f>
        <v>0</v>
      </c>
      <c r="G254" s="1331" t="e">
        <f>SUM(G255)</f>
        <v>#REF!</v>
      </c>
    </row>
    <row r="255" spans="1:7" ht="55.5" customHeight="1" hidden="1">
      <c r="A255" s="699" t="s">
        <v>624</v>
      </c>
      <c r="B255" s="798" t="s">
        <v>659</v>
      </c>
      <c r="C255" s="799" t="s">
        <v>150</v>
      </c>
      <c r="D255" s="800" t="s">
        <v>661</v>
      </c>
      <c r="E255" s="801" t="s">
        <v>625</v>
      </c>
      <c r="F255" s="1317">
        <f>SUM('[1]прил5'!H178)</f>
        <v>0</v>
      </c>
      <c r="G255" s="1317" t="e">
        <f>SUM('[1]прил5'!I65)</f>
        <v>#REF!</v>
      </c>
    </row>
    <row r="256" spans="1:7" ht="126" customHeight="1" hidden="1">
      <c r="A256" s="690" t="s">
        <v>662</v>
      </c>
      <c r="B256" s="900" t="s">
        <v>659</v>
      </c>
      <c r="C256" s="901" t="s">
        <v>150</v>
      </c>
      <c r="D256" s="902" t="s">
        <v>663</v>
      </c>
      <c r="E256" s="903"/>
      <c r="F256" s="1331">
        <f>SUM(F257:F257)</f>
        <v>0</v>
      </c>
      <c r="G256" s="1312">
        <f>SUM(G263)</f>
        <v>0</v>
      </c>
    </row>
    <row r="257" spans="1:7" ht="135" customHeight="1" hidden="1">
      <c r="A257" s="699" t="s">
        <v>526</v>
      </c>
      <c r="B257" s="798" t="s">
        <v>659</v>
      </c>
      <c r="C257" s="799" t="s">
        <v>150</v>
      </c>
      <c r="D257" s="800" t="s">
        <v>663</v>
      </c>
      <c r="E257" s="801" t="s">
        <v>527</v>
      </c>
      <c r="F257" s="1317">
        <f>SUM('[1]прил5'!H180)</f>
        <v>0</v>
      </c>
      <c r="G257" s="1333" t="e">
        <f>SUM(G258)</f>
        <v>#REF!</v>
      </c>
    </row>
    <row r="258" spans="1:7" ht="63" customHeight="1" hidden="1">
      <c r="A258" s="1238" t="s">
        <v>904</v>
      </c>
      <c r="B258" s="798" t="s">
        <v>659</v>
      </c>
      <c r="C258" s="799" t="s">
        <v>150</v>
      </c>
      <c r="D258" s="800" t="s">
        <v>663</v>
      </c>
      <c r="E258" s="801"/>
      <c r="F258" s="1341">
        <f>+F259</f>
        <v>0</v>
      </c>
      <c r="G258" s="1313" t="e">
        <f>SUM(G259)</f>
        <v>#REF!</v>
      </c>
    </row>
    <row r="259" spans="1:7" ht="31.5" customHeight="1" hidden="1">
      <c r="A259" s="135" t="s">
        <v>804</v>
      </c>
      <c r="B259" s="798" t="s">
        <v>659</v>
      </c>
      <c r="C259" s="799" t="s">
        <v>150</v>
      </c>
      <c r="D259" s="800" t="s">
        <v>663</v>
      </c>
      <c r="E259" s="801" t="s">
        <v>625</v>
      </c>
      <c r="F259" s="1287"/>
      <c r="G259" s="1331" t="e">
        <f>SUM(G260:G262)</f>
        <v>#REF!</v>
      </c>
    </row>
    <row r="260" spans="1:7" ht="94.5" customHeight="1" hidden="1">
      <c r="A260" s="699" t="s">
        <v>811</v>
      </c>
      <c r="B260" s="798" t="s">
        <v>659</v>
      </c>
      <c r="C260" s="799" t="s">
        <v>150</v>
      </c>
      <c r="D260" s="800" t="s">
        <v>664</v>
      </c>
      <c r="E260" s="801"/>
      <c r="F260" s="1313">
        <f>SUM(F261)</f>
        <v>103111</v>
      </c>
      <c r="G260" s="1317" t="e">
        <f>SUM('[1]прил5'!I155)</f>
        <v>#REF!</v>
      </c>
    </row>
    <row r="261" spans="1:7" ht="31.5" customHeight="1" hidden="1">
      <c r="A261" s="135" t="s">
        <v>804</v>
      </c>
      <c r="B261" s="798" t="s">
        <v>659</v>
      </c>
      <c r="C261" s="799" t="s">
        <v>150</v>
      </c>
      <c r="D261" s="800" t="s">
        <v>664</v>
      </c>
      <c r="E261" s="801" t="s">
        <v>159</v>
      </c>
      <c r="F261" s="1317">
        <v>103111</v>
      </c>
      <c r="G261" s="1317" t="e">
        <f>SUM('[1]прил5'!I156)</f>
        <v>#REF!</v>
      </c>
    </row>
    <row r="262" spans="1:7" ht="31.5" customHeight="1" hidden="1">
      <c r="A262" s="985" t="s">
        <v>665</v>
      </c>
      <c r="B262" s="984" t="s">
        <v>666</v>
      </c>
      <c r="C262" s="909" t="s">
        <v>515</v>
      </c>
      <c r="D262" s="910" t="s">
        <v>516</v>
      </c>
      <c r="E262" s="911"/>
      <c r="F262" s="1333">
        <f>SUM(F263)</f>
        <v>0</v>
      </c>
      <c r="G262" s="1317" t="e">
        <f>SUM('[1]прил5'!I157)</f>
        <v>#REF!</v>
      </c>
    </row>
    <row r="263" spans="1:7" ht="116.25" customHeight="1" hidden="1">
      <c r="A263" s="986" t="s">
        <v>667</v>
      </c>
      <c r="B263" s="913" t="s">
        <v>666</v>
      </c>
      <c r="C263" s="914" t="s">
        <v>150</v>
      </c>
      <c r="D263" s="915" t="s">
        <v>516</v>
      </c>
      <c r="E263" s="916"/>
      <c r="F263" s="1313">
        <f>SUM(F264)</f>
        <v>0</v>
      </c>
      <c r="G263" s="1333">
        <f>SUM(G264)</f>
        <v>0</v>
      </c>
    </row>
    <row r="264" spans="1:7" ht="63" customHeight="1" hidden="1">
      <c r="A264" s="987" t="s">
        <v>668</v>
      </c>
      <c r="B264" s="900" t="s">
        <v>666</v>
      </c>
      <c r="C264" s="901" t="s">
        <v>150</v>
      </c>
      <c r="D264" s="902" t="s">
        <v>669</v>
      </c>
      <c r="E264" s="903"/>
      <c r="F264" s="1331">
        <f>SUM(F265)</f>
        <v>0</v>
      </c>
      <c r="G264" s="1313">
        <f>G267</f>
        <v>0</v>
      </c>
    </row>
    <row r="265" spans="1:7" ht="31.5" customHeight="1" hidden="1">
      <c r="A265" s="819" t="s">
        <v>160</v>
      </c>
      <c r="B265" s="798" t="s">
        <v>666</v>
      </c>
      <c r="C265" s="799" t="s">
        <v>150</v>
      </c>
      <c r="D265" s="800" t="s">
        <v>669</v>
      </c>
      <c r="E265" s="801" t="s">
        <v>161</v>
      </c>
      <c r="F265" s="1317">
        <f>SUM('[1]прил5'!H172)</f>
        <v>0</v>
      </c>
      <c r="G265" s="1331" t="e">
        <f>SUM(G266)</f>
        <v>#REF!</v>
      </c>
    </row>
    <row r="266" spans="1:7" ht="31.5" customHeight="1" hidden="1">
      <c r="A266" s="935" t="s">
        <v>670</v>
      </c>
      <c r="B266" s="984" t="s">
        <v>671</v>
      </c>
      <c r="C266" s="909" t="s">
        <v>515</v>
      </c>
      <c r="D266" s="910" t="s">
        <v>516</v>
      </c>
      <c r="E266" s="911"/>
      <c r="F266" s="1333">
        <f>SUM(F267)</f>
        <v>0</v>
      </c>
      <c r="G266" s="1317" t="e">
        <f>SUM('[1]прил5'!I86+'[1]прил5'!I252+'[1]прил5'!I299+'[1]прил5'!I343)</f>
        <v>#REF!</v>
      </c>
    </row>
    <row r="267" spans="1:7" ht="47.25" customHeight="1" hidden="1">
      <c r="A267" s="939" t="s">
        <v>672</v>
      </c>
      <c r="B267" s="913" t="s">
        <v>671</v>
      </c>
      <c r="C267" s="914" t="s">
        <v>150</v>
      </c>
      <c r="D267" s="915" t="s">
        <v>516</v>
      </c>
      <c r="E267" s="916"/>
      <c r="F267" s="1313">
        <f>SUM(F268)</f>
        <v>0</v>
      </c>
      <c r="G267" s="1331">
        <f>SUM(G268:G269)</f>
        <v>0</v>
      </c>
    </row>
    <row r="268" spans="1:7" ht="94.5" customHeight="1" hidden="1">
      <c r="A268" s="926" t="s">
        <v>673</v>
      </c>
      <c r="B268" s="900" t="s">
        <v>671</v>
      </c>
      <c r="C268" s="901" t="s">
        <v>150</v>
      </c>
      <c r="D268" s="902" t="s">
        <v>674</v>
      </c>
      <c r="E268" s="903"/>
      <c r="F268" s="1331">
        <f>SUM(F269)</f>
        <v>0</v>
      </c>
      <c r="G268" s="1317">
        <v>0</v>
      </c>
    </row>
    <row r="269" spans="1:7" ht="43.5" customHeight="1" hidden="1">
      <c r="A269" s="729" t="s">
        <v>158</v>
      </c>
      <c r="B269" s="798" t="s">
        <v>671</v>
      </c>
      <c r="C269" s="799" t="s">
        <v>150</v>
      </c>
      <c r="D269" s="800" t="s">
        <v>674</v>
      </c>
      <c r="E269" s="801" t="s">
        <v>159</v>
      </c>
      <c r="F269" s="1317">
        <f>SUM('[1]прил5'!H186)</f>
        <v>0</v>
      </c>
      <c r="G269" s="1317">
        <v>0</v>
      </c>
    </row>
    <row r="270" spans="1:7" ht="173.25" customHeight="1" hidden="1">
      <c r="A270" s="988" t="s">
        <v>675</v>
      </c>
      <c r="B270" s="947" t="s">
        <v>676</v>
      </c>
      <c r="C270" s="948" t="s">
        <v>515</v>
      </c>
      <c r="D270" s="949" t="s">
        <v>516</v>
      </c>
      <c r="E270" s="955"/>
      <c r="F270" s="1312" t="e">
        <f>SUM(F271+F277)</f>
        <v>#REF!</v>
      </c>
      <c r="G270" s="1333" t="e">
        <f>SUM(G271)</f>
        <v>#REF!</v>
      </c>
    </row>
    <row r="271" spans="1:7" ht="78.75" customHeight="1" hidden="1">
      <c r="A271" s="917" t="s">
        <v>677</v>
      </c>
      <c r="B271" s="936" t="s">
        <v>678</v>
      </c>
      <c r="C271" s="937" t="s">
        <v>515</v>
      </c>
      <c r="D271" s="938" t="s">
        <v>516</v>
      </c>
      <c r="E271" s="956"/>
      <c r="F271" s="1333">
        <f>SUM(F272)</f>
        <v>0</v>
      </c>
      <c r="G271" s="1313" t="e">
        <f>SUM(G272)</f>
        <v>#REF!</v>
      </c>
    </row>
    <row r="272" spans="1:7" ht="63" customHeight="1" hidden="1">
      <c r="A272" s="921" t="s">
        <v>679</v>
      </c>
      <c r="B272" s="945" t="s">
        <v>678</v>
      </c>
      <c r="C272" s="946" t="s">
        <v>150</v>
      </c>
      <c r="D272" s="942" t="s">
        <v>516</v>
      </c>
      <c r="E272" s="957"/>
      <c r="F272" s="1313"/>
      <c r="G272" s="1331" t="e">
        <f>SUM(G273)</f>
        <v>#REF!</v>
      </c>
    </row>
    <row r="273" spans="1:7" ht="31.5" customHeight="1" hidden="1">
      <c r="A273" s="926" t="s">
        <v>680</v>
      </c>
      <c r="B273" s="951" t="s">
        <v>678</v>
      </c>
      <c r="C273" s="952" t="s">
        <v>150</v>
      </c>
      <c r="D273" s="934" t="s">
        <v>681</v>
      </c>
      <c r="E273" s="958"/>
      <c r="F273" s="1331">
        <f>SUM(F274)</f>
        <v>0</v>
      </c>
      <c r="G273" s="1317" t="e">
        <f>SUM('[1]прил5'!I165)</f>
        <v>#REF!</v>
      </c>
    </row>
    <row r="274" spans="1:7" ht="63" customHeight="1" hidden="1">
      <c r="A274" s="729" t="s">
        <v>158</v>
      </c>
      <c r="B274" s="814" t="s">
        <v>678</v>
      </c>
      <c r="C274" s="815" t="s">
        <v>150</v>
      </c>
      <c r="D274" s="810" t="s">
        <v>681</v>
      </c>
      <c r="E274" s="817"/>
      <c r="F274" s="1317"/>
      <c r="G274" s="1312" t="e">
        <f>SUM(G275+G281)</f>
        <v>#REF!</v>
      </c>
    </row>
    <row r="275" spans="1:7" ht="94.5" customHeight="1" hidden="1">
      <c r="A275" s="926" t="s">
        <v>682</v>
      </c>
      <c r="B275" s="951" t="s">
        <v>678</v>
      </c>
      <c r="C275" s="952" t="s">
        <v>150</v>
      </c>
      <c r="D275" s="934" t="s">
        <v>683</v>
      </c>
      <c r="E275" s="958"/>
      <c r="F275" s="1331">
        <f>SUM(F276)</f>
        <v>0</v>
      </c>
      <c r="G275" s="1333" t="e">
        <f>SUM(G276)</f>
        <v>#REF!</v>
      </c>
    </row>
    <row r="276" spans="1:7" ht="78.75" customHeight="1" hidden="1">
      <c r="A276" s="729" t="s">
        <v>158</v>
      </c>
      <c r="B276" s="814" t="s">
        <v>678</v>
      </c>
      <c r="C276" s="815" t="s">
        <v>150</v>
      </c>
      <c r="D276" s="810" t="s">
        <v>683</v>
      </c>
      <c r="E276" s="817"/>
      <c r="F276" s="1317"/>
      <c r="G276" s="1313" t="e">
        <f>SUM(G277)</f>
        <v>#REF!</v>
      </c>
    </row>
    <row r="277" spans="1:7" ht="63" customHeight="1" hidden="1">
      <c r="A277" s="935" t="s">
        <v>684</v>
      </c>
      <c r="B277" s="936" t="s">
        <v>685</v>
      </c>
      <c r="C277" s="937" t="s">
        <v>515</v>
      </c>
      <c r="D277" s="938" t="s">
        <v>516</v>
      </c>
      <c r="E277" s="956"/>
      <c r="F277" s="1333" t="e">
        <f>SUM(F278)</f>
        <v>#REF!</v>
      </c>
      <c r="G277" s="1331" t="e">
        <f>SUM(G278)</f>
        <v>#REF!</v>
      </c>
    </row>
    <row r="278" spans="1:7" ht="31.5" customHeight="1" hidden="1">
      <c r="A278" s="939" t="s">
        <v>686</v>
      </c>
      <c r="B278" s="945" t="s">
        <v>685</v>
      </c>
      <c r="C278" s="946" t="s">
        <v>150</v>
      </c>
      <c r="D278" s="942" t="s">
        <v>516</v>
      </c>
      <c r="E278" s="957"/>
      <c r="F278" s="1313" t="e">
        <f>SUM(F279+F281)</f>
        <v>#REF!</v>
      </c>
      <c r="G278" s="1317" t="e">
        <f>SUM('[1]прил5'!I498)</f>
        <v>#REF!</v>
      </c>
    </row>
    <row r="279" spans="1:7" ht="63" customHeight="1" hidden="1">
      <c r="A279" s="926" t="s">
        <v>687</v>
      </c>
      <c r="B279" s="951" t="s">
        <v>685</v>
      </c>
      <c r="C279" s="952" t="s">
        <v>150</v>
      </c>
      <c r="D279" s="934" t="s">
        <v>688</v>
      </c>
      <c r="E279" s="958"/>
      <c r="F279" s="1331" t="e">
        <f>SUM(F280:G280)</f>
        <v>#REF!</v>
      </c>
      <c r="G279" s="1331" t="e">
        <f>SUM(G280)</f>
        <v>#REF!</v>
      </c>
    </row>
    <row r="280" spans="1:7" ht="15.75" customHeight="1" hidden="1">
      <c r="A280" s="729" t="s">
        <v>157</v>
      </c>
      <c r="B280" s="814" t="s">
        <v>685</v>
      </c>
      <c r="C280" s="815" t="s">
        <v>150</v>
      </c>
      <c r="D280" s="810" t="s">
        <v>688</v>
      </c>
      <c r="E280" s="817" t="s">
        <v>152</v>
      </c>
      <c r="F280" s="1317" t="e">
        <f>SUM('[1]прил5'!H63)</f>
        <v>#REF!</v>
      </c>
      <c r="G280" s="1317" t="e">
        <f>SUM('[1]прил5'!I504)</f>
        <v>#REF!</v>
      </c>
    </row>
    <row r="281" spans="1:7" ht="110.25" customHeight="1" hidden="1">
      <c r="A281" s="926" t="s">
        <v>689</v>
      </c>
      <c r="B281" s="951" t="s">
        <v>685</v>
      </c>
      <c r="C281" s="952" t="s">
        <v>150</v>
      </c>
      <c r="D281" s="934" t="s">
        <v>690</v>
      </c>
      <c r="E281" s="958"/>
      <c r="F281" s="1331" t="e">
        <f>SUM(F282)</f>
        <v>#REF!</v>
      </c>
      <c r="G281" s="1333" t="e">
        <f>SUM(G282)</f>
        <v>#REF!</v>
      </c>
    </row>
    <row r="282" spans="1:7" ht="126" customHeight="1" hidden="1">
      <c r="A282" s="729" t="s">
        <v>157</v>
      </c>
      <c r="B282" s="814" t="s">
        <v>685</v>
      </c>
      <c r="C282" s="815" t="s">
        <v>150</v>
      </c>
      <c r="D282" s="810" t="s">
        <v>690</v>
      </c>
      <c r="E282" s="817" t="s">
        <v>152</v>
      </c>
      <c r="F282" s="1317" t="e">
        <f>SUM('[1]прил5'!H65)</f>
        <v>#REF!</v>
      </c>
      <c r="G282" s="1313" t="e">
        <f>SUM(G283)</f>
        <v>#REF!</v>
      </c>
    </row>
    <row r="283" spans="1:7" ht="31.5" customHeight="1" hidden="1">
      <c r="A283" s="706" t="s">
        <v>759</v>
      </c>
      <c r="B283" s="947" t="s">
        <v>228</v>
      </c>
      <c r="C283" s="948" t="s">
        <v>515</v>
      </c>
      <c r="D283" s="949" t="s">
        <v>516</v>
      </c>
      <c r="E283" s="955"/>
      <c r="F283" s="1312">
        <f>SUM(F290)</f>
        <v>0</v>
      </c>
      <c r="G283" s="1331" t="e">
        <f>SUM(G284:G285)</f>
        <v>#REF!</v>
      </c>
    </row>
    <row r="284" spans="1:7" ht="94.5" customHeight="1" hidden="1">
      <c r="A284" s="935" t="s">
        <v>760</v>
      </c>
      <c r="B284" s="936" t="s">
        <v>229</v>
      </c>
      <c r="C284" s="937" t="s">
        <v>515</v>
      </c>
      <c r="D284" s="938" t="s">
        <v>516</v>
      </c>
      <c r="E284" s="968"/>
      <c r="F284" s="1333" t="e">
        <f>SUM(F285)</f>
        <v>#REF!</v>
      </c>
      <c r="G284" s="1317" t="e">
        <f>SUM('[1]прил5'!I91)</f>
        <v>#REF!</v>
      </c>
    </row>
    <row r="285" spans="1:7" ht="31.5" customHeight="1" hidden="1">
      <c r="A285" s="939" t="s">
        <v>691</v>
      </c>
      <c r="B285" s="945" t="s">
        <v>229</v>
      </c>
      <c r="C285" s="946" t="s">
        <v>150</v>
      </c>
      <c r="D285" s="942" t="s">
        <v>516</v>
      </c>
      <c r="E285" s="979"/>
      <c r="F285" s="1313" t="e">
        <f>SUM(F286)</f>
        <v>#REF!</v>
      </c>
      <c r="G285" s="1317" t="e">
        <f>SUM('[1]прил5'!I92)</f>
        <v>#REF!</v>
      </c>
    </row>
    <row r="286" spans="1:7" ht="63" customHeight="1" hidden="1">
      <c r="A286" s="926" t="s">
        <v>205</v>
      </c>
      <c r="B286" s="951" t="s">
        <v>229</v>
      </c>
      <c r="C286" s="952" t="s">
        <v>150</v>
      </c>
      <c r="D286" s="934" t="s">
        <v>520</v>
      </c>
      <c r="E286" s="981"/>
      <c r="F286" s="1331" t="e">
        <f>SUM(F287:F289)</f>
        <v>#REF!</v>
      </c>
      <c r="G286" s="1312" t="e">
        <f>SUM(G287+G291)</f>
        <v>#REF!</v>
      </c>
    </row>
    <row r="287" spans="1:7" ht="110.25" customHeight="1" hidden="1">
      <c r="A287" s="729" t="s">
        <v>157</v>
      </c>
      <c r="B287" s="814" t="s">
        <v>229</v>
      </c>
      <c r="C287" s="815" t="s">
        <v>150</v>
      </c>
      <c r="D287" s="810" t="s">
        <v>520</v>
      </c>
      <c r="E287" s="818" t="s">
        <v>152</v>
      </c>
      <c r="F287" s="1317" t="e">
        <f>SUM('[1]прил5'!H155)</f>
        <v>#REF!</v>
      </c>
      <c r="G287" s="1333" t="e">
        <f>SUM(G288)</f>
        <v>#REF!</v>
      </c>
    </row>
    <row r="288" spans="1:7" ht="63" customHeight="1" hidden="1">
      <c r="A288" s="729" t="s">
        <v>158</v>
      </c>
      <c r="B288" s="814" t="s">
        <v>229</v>
      </c>
      <c r="C288" s="815" t="s">
        <v>150</v>
      </c>
      <c r="D288" s="810" t="s">
        <v>520</v>
      </c>
      <c r="E288" s="818" t="s">
        <v>159</v>
      </c>
      <c r="F288" s="1317" t="e">
        <f>SUM('[1]прил5'!H156)</f>
        <v>#REF!</v>
      </c>
      <c r="G288" s="1313" t="e">
        <f>SUM(G289)</f>
        <v>#REF!</v>
      </c>
    </row>
    <row r="289" spans="1:7" ht="47.25" customHeight="1" hidden="1">
      <c r="A289" s="729" t="s">
        <v>160</v>
      </c>
      <c r="B289" s="814" t="s">
        <v>229</v>
      </c>
      <c r="C289" s="815" t="s">
        <v>150</v>
      </c>
      <c r="D289" s="810" t="s">
        <v>520</v>
      </c>
      <c r="E289" s="818" t="s">
        <v>161</v>
      </c>
      <c r="F289" s="1317" t="e">
        <f>SUM('[1]прил5'!H157)</f>
        <v>#REF!</v>
      </c>
      <c r="G289" s="1331" t="e">
        <f>SUM(G290)</f>
        <v>#REF!</v>
      </c>
    </row>
    <row r="290" spans="1:7" ht="31.5" customHeight="1" hidden="1">
      <c r="A290" s="935" t="s">
        <v>761</v>
      </c>
      <c r="B290" s="936" t="s">
        <v>468</v>
      </c>
      <c r="C290" s="937" t="s">
        <v>515</v>
      </c>
      <c r="D290" s="938" t="s">
        <v>516</v>
      </c>
      <c r="E290" s="968"/>
      <c r="F290" s="1333">
        <f>SUM(F291)</f>
        <v>0</v>
      </c>
      <c r="G290" s="1317" t="e">
        <f>SUM('[1]прил5'!I363)</f>
        <v>#REF!</v>
      </c>
    </row>
    <row r="291" spans="1:7" ht="78.75" customHeight="1" hidden="1">
      <c r="A291" s="939" t="s">
        <v>477</v>
      </c>
      <c r="B291" s="945" t="s">
        <v>468</v>
      </c>
      <c r="C291" s="946" t="s">
        <v>150</v>
      </c>
      <c r="D291" s="942" t="s">
        <v>516</v>
      </c>
      <c r="E291" s="979"/>
      <c r="F291" s="1313">
        <f>F304</f>
        <v>0</v>
      </c>
      <c r="G291" s="1333" t="e">
        <f>SUM(G293)</f>
        <v>#REF!</v>
      </c>
    </row>
    <row r="292" spans="1:7" ht="94.5" customHeight="1" hidden="1">
      <c r="A292" s="926" t="s">
        <v>692</v>
      </c>
      <c r="B292" s="951" t="s">
        <v>468</v>
      </c>
      <c r="C292" s="952" t="s">
        <v>150</v>
      </c>
      <c r="D292" s="934" t="s">
        <v>693</v>
      </c>
      <c r="E292" s="981"/>
      <c r="F292" s="1331" t="e">
        <f>SUM(F293)</f>
        <v>#REF!</v>
      </c>
      <c r="G292" s="1313"/>
    </row>
    <row r="293" spans="1:7" ht="47.25" customHeight="1" hidden="1">
      <c r="A293" s="729" t="s">
        <v>158</v>
      </c>
      <c r="B293" s="814" t="s">
        <v>468</v>
      </c>
      <c r="C293" s="815" t="s">
        <v>150</v>
      </c>
      <c r="D293" s="810" t="s">
        <v>693</v>
      </c>
      <c r="E293" s="818" t="s">
        <v>159</v>
      </c>
      <c r="F293" s="1317" t="e">
        <f>SUM('[1]прил5'!H86+'[1]прил5'!H252+'[1]прил5'!H299+'[1]прил5'!H343)</f>
        <v>#REF!</v>
      </c>
      <c r="G293" s="1331" t="e">
        <f>SUM(G294)</f>
        <v>#REF!</v>
      </c>
    </row>
    <row r="294" spans="1:7" ht="7.5" customHeight="1" hidden="1">
      <c r="A294" s="926" t="s">
        <v>509</v>
      </c>
      <c r="B294" s="951" t="s">
        <v>468</v>
      </c>
      <c r="C294" s="952" t="s">
        <v>150</v>
      </c>
      <c r="D294" s="934" t="s">
        <v>525</v>
      </c>
      <c r="E294" s="981"/>
      <c r="F294" s="1331">
        <f>SUM(F295:F296)</f>
        <v>0</v>
      </c>
      <c r="G294" s="1317" t="e">
        <f>SUM('[1]прил5'!I202)</f>
        <v>#REF!</v>
      </c>
    </row>
    <row r="295" spans="1:7" ht="66" customHeight="1" hidden="1">
      <c r="A295" s="729" t="s">
        <v>157</v>
      </c>
      <c r="B295" s="814" t="s">
        <v>468</v>
      </c>
      <c r="C295" s="815" t="s">
        <v>150</v>
      </c>
      <c r="D295" s="810" t="s">
        <v>525</v>
      </c>
      <c r="E295" s="818" t="s">
        <v>152</v>
      </c>
      <c r="F295" s="1317">
        <v>0</v>
      </c>
      <c r="G295" s="1312">
        <f>SUM(G296)</f>
        <v>0</v>
      </c>
    </row>
    <row r="296" spans="1:7" ht="95.25" customHeight="1" hidden="1">
      <c r="A296" s="135" t="s">
        <v>804</v>
      </c>
      <c r="B296" s="814" t="s">
        <v>468</v>
      </c>
      <c r="C296" s="815" t="s">
        <v>150</v>
      </c>
      <c r="D296" s="810" t="s">
        <v>525</v>
      </c>
      <c r="E296" s="818" t="s">
        <v>159</v>
      </c>
      <c r="F296" s="1317">
        <v>0</v>
      </c>
      <c r="G296" s="1342">
        <f>SUM(G297)</f>
        <v>0</v>
      </c>
    </row>
    <row r="297" spans="1:7" ht="78.75" customHeight="1" hidden="1">
      <c r="A297" s="935" t="s">
        <v>694</v>
      </c>
      <c r="B297" s="936" t="s">
        <v>695</v>
      </c>
      <c r="C297" s="937" t="s">
        <v>515</v>
      </c>
      <c r="D297" s="938" t="s">
        <v>516</v>
      </c>
      <c r="E297" s="968"/>
      <c r="F297" s="1333">
        <f>SUM(F298)</f>
        <v>0</v>
      </c>
      <c r="G297" s="1313">
        <f>SUM(G298)</f>
        <v>0</v>
      </c>
    </row>
    <row r="298" spans="1:7" ht="47.25" customHeight="1" hidden="1">
      <c r="A298" s="939" t="s">
        <v>696</v>
      </c>
      <c r="B298" s="945" t="s">
        <v>695</v>
      </c>
      <c r="C298" s="946" t="s">
        <v>150</v>
      </c>
      <c r="D298" s="942" t="s">
        <v>516</v>
      </c>
      <c r="E298" s="979"/>
      <c r="F298" s="1313">
        <f>SUM(F299)</f>
        <v>0</v>
      </c>
      <c r="G298" s="1331">
        <f>SUM(G299)</f>
        <v>0</v>
      </c>
    </row>
    <row r="299" spans="1:7" ht="47.25" customHeight="1" hidden="1">
      <c r="A299" s="926" t="s">
        <v>697</v>
      </c>
      <c r="B299" s="951" t="s">
        <v>695</v>
      </c>
      <c r="C299" s="952" t="s">
        <v>150</v>
      </c>
      <c r="D299" s="934" t="s">
        <v>698</v>
      </c>
      <c r="E299" s="981"/>
      <c r="F299" s="1331">
        <f>SUM(F300)</f>
        <v>0</v>
      </c>
      <c r="G299" s="1317">
        <v>0</v>
      </c>
    </row>
    <row r="300" spans="1:7" ht="63" customHeight="1" hidden="1">
      <c r="A300" s="729" t="s">
        <v>158</v>
      </c>
      <c r="B300" s="814" t="s">
        <v>695</v>
      </c>
      <c r="C300" s="815" t="s">
        <v>150</v>
      </c>
      <c r="D300" s="810" t="s">
        <v>698</v>
      </c>
      <c r="E300" s="818" t="s">
        <v>159</v>
      </c>
      <c r="F300" s="1317">
        <f>SUM('[1]прил5'!H165)</f>
        <v>0</v>
      </c>
      <c r="G300" s="1312" t="e">
        <f>SUM(G301)</f>
        <v>#REF!</v>
      </c>
    </row>
    <row r="301" spans="1:7" ht="78.75" customHeight="1" hidden="1">
      <c r="A301" s="953" t="s">
        <v>699</v>
      </c>
      <c r="B301" s="947" t="s">
        <v>700</v>
      </c>
      <c r="C301" s="948" t="s">
        <v>515</v>
      </c>
      <c r="D301" s="949" t="s">
        <v>516</v>
      </c>
      <c r="E301" s="955"/>
      <c r="F301" s="1312" t="e">
        <f>SUM(F302+F308)</f>
        <v>#REF!</v>
      </c>
      <c r="G301" s="1333" t="e">
        <f>SUM(G302)</f>
        <v>#REF!</v>
      </c>
    </row>
    <row r="302" spans="1:7" ht="78.75" customHeight="1" hidden="1">
      <c r="A302" s="935" t="s">
        <v>701</v>
      </c>
      <c r="B302" s="936" t="s">
        <v>702</v>
      </c>
      <c r="C302" s="937" t="s">
        <v>515</v>
      </c>
      <c r="D302" s="938" t="s">
        <v>516</v>
      </c>
      <c r="E302" s="956"/>
      <c r="F302" s="1333">
        <f>SUM(F303)</f>
        <v>0</v>
      </c>
      <c r="G302" s="1313" t="e">
        <f>SUM(G303)</f>
        <v>#REF!</v>
      </c>
    </row>
    <row r="303" spans="1:7" ht="47.25" customHeight="1" hidden="1">
      <c r="A303" s="939" t="s">
        <v>703</v>
      </c>
      <c r="B303" s="945" t="s">
        <v>702</v>
      </c>
      <c r="C303" s="946" t="s">
        <v>151</v>
      </c>
      <c r="D303" s="942" t="s">
        <v>516</v>
      </c>
      <c r="E303" s="957"/>
      <c r="F303" s="1313">
        <f>SUM(F304)</f>
        <v>0</v>
      </c>
      <c r="G303" s="1331" t="e">
        <f>SUM(G304)</f>
        <v>#REF!</v>
      </c>
    </row>
    <row r="304" spans="1:7" ht="94.5" customHeight="1" hidden="1">
      <c r="A304" s="926" t="s">
        <v>704</v>
      </c>
      <c r="B304" s="951" t="s">
        <v>702</v>
      </c>
      <c r="C304" s="952" t="s">
        <v>151</v>
      </c>
      <c r="D304" s="934" t="s">
        <v>705</v>
      </c>
      <c r="E304" s="958"/>
      <c r="F304" s="1331">
        <f>SUM(F305)</f>
        <v>0</v>
      </c>
      <c r="G304" s="1317" t="e">
        <f>SUM('[1]прил5'!I70)</f>
        <v>#REF!</v>
      </c>
    </row>
    <row r="305" spans="1:7" ht="15.75" hidden="1">
      <c r="A305" s="729" t="s">
        <v>526</v>
      </c>
      <c r="B305" s="814" t="s">
        <v>702</v>
      </c>
      <c r="C305" s="815" t="s">
        <v>151</v>
      </c>
      <c r="D305" s="810" t="s">
        <v>705</v>
      </c>
      <c r="E305" s="817" t="s">
        <v>527</v>
      </c>
      <c r="F305" s="1317">
        <f>SUM('[1]прил5'!H498)</f>
        <v>0</v>
      </c>
      <c r="G305" s="1312">
        <f>SUM(G306)</f>
        <v>0</v>
      </c>
    </row>
    <row r="306" spans="1:7" ht="47.25" hidden="1">
      <c r="A306" s="926" t="s">
        <v>706</v>
      </c>
      <c r="B306" s="951" t="s">
        <v>702</v>
      </c>
      <c r="C306" s="952"/>
      <c r="D306" s="934" t="s">
        <v>707</v>
      </c>
      <c r="E306" s="958"/>
      <c r="F306" s="1331">
        <f>SUM(F307)</f>
        <v>0</v>
      </c>
      <c r="G306" s="1333">
        <f>SUM(G307)</f>
        <v>0</v>
      </c>
    </row>
    <row r="307" spans="1:7" ht="15.75" hidden="1">
      <c r="A307" s="729" t="s">
        <v>526</v>
      </c>
      <c r="B307" s="814" t="s">
        <v>702</v>
      </c>
      <c r="C307" s="815"/>
      <c r="D307" s="810" t="s">
        <v>707</v>
      </c>
      <c r="E307" s="817" t="s">
        <v>527</v>
      </c>
      <c r="F307" s="1317">
        <f>SUM('[1]прил5'!H504)</f>
        <v>0</v>
      </c>
      <c r="G307" s="1331"/>
    </row>
    <row r="308" spans="1:7" ht="78.75" hidden="1">
      <c r="A308" s="917" t="s">
        <v>708</v>
      </c>
      <c r="B308" s="936" t="s">
        <v>709</v>
      </c>
      <c r="C308" s="937" t="s">
        <v>515</v>
      </c>
      <c r="D308" s="938" t="s">
        <v>516</v>
      </c>
      <c r="E308" s="956"/>
      <c r="F308" s="1333" t="e">
        <f>SUM(F309)</f>
        <v>#REF!</v>
      </c>
      <c r="G308" s="1317"/>
    </row>
    <row r="309" spans="1:7" ht="94.5" hidden="1">
      <c r="A309" s="939" t="s">
        <v>710</v>
      </c>
      <c r="B309" s="945" t="s">
        <v>709</v>
      </c>
      <c r="C309" s="946" t="s">
        <v>150</v>
      </c>
      <c r="D309" s="942" t="s">
        <v>516</v>
      </c>
      <c r="E309" s="957"/>
      <c r="F309" s="1313" t="e">
        <f>SUM(F310)</f>
        <v>#REF!</v>
      </c>
      <c r="G309" s="1312">
        <f>SUM(G310)</f>
        <v>0</v>
      </c>
    </row>
    <row r="310" spans="1:7" ht="31.5" hidden="1">
      <c r="A310" s="931" t="s">
        <v>209</v>
      </c>
      <c r="B310" s="951" t="s">
        <v>709</v>
      </c>
      <c r="C310" s="952" t="s">
        <v>150</v>
      </c>
      <c r="D310" s="934" t="s">
        <v>536</v>
      </c>
      <c r="E310" s="958"/>
      <c r="F310" s="1331" t="e">
        <f>SUM(F311:F312)</f>
        <v>#REF!</v>
      </c>
      <c r="G310" s="1333">
        <f>SUM(G311)</f>
        <v>0</v>
      </c>
    </row>
    <row r="311" spans="1:7" ht="63" hidden="1">
      <c r="A311" s="804" t="s">
        <v>157</v>
      </c>
      <c r="B311" s="814" t="s">
        <v>709</v>
      </c>
      <c r="C311" s="815" t="s">
        <v>150</v>
      </c>
      <c r="D311" s="810" t="s">
        <v>536</v>
      </c>
      <c r="E311" s="817" t="s">
        <v>152</v>
      </c>
      <c r="F311" s="1317" t="e">
        <f>SUM('[1]прил5'!H91)</f>
        <v>#REF!</v>
      </c>
      <c r="G311" s="1331">
        <f>SUM(G312:G313)</f>
        <v>0</v>
      </c>
    </row>
    <row r="312" spans="1:7" ht="15.75" hidden="1">
      <c r="A312" s="804" t="s">
        <v>160</v>
      </c>
      <c r="B312" s="814" t="s">
        <v>709</v>
      </c>
      <c r="C312" s="815" t="s">
        <v>150</v>
      </c>
      <c r="D312" s="810" t="s">
        <v>536</v>
      </c>
      <c r="E312" s="817" t="s">
        <v>161</v>
      </c>
      <c r="F312" s="1317" t="e">
        <f>SUM('[1]прил5'!H92)</f>
        <v>#REF!</v>
      </c>
      <c r="G312" s="1317"/>
    </row>
    <row r="313" spans="1:7" ht="47.25" hidden="1">
      <c r="A313" s="706" t="s">
        <v>711</v>
      </c>
      <c r="B313" s="947" t="s">
        <v>712</v>
      </c>
      <c r="C313" s="948" t="s">
        <v>515</v>
      </c>
      <c r="D313" s="949" t="s">
        <v>516</v>
      </c>
      <c r="E313" s="955"/>
      <c r="F313" s="1312">
        <f>SUM(F314+F318)</f>
        <v>0</v>
      </c>
      <c r="G313" s="1317"/>
    </row>
    <row r="314" spans="1:7" ht="47.25" customHeight="1" hidden="1">
      <c r="A314" s="917" t="s">
        <v>713</v>
      </c>
      <c r="B314" s="936" t="s">
        <v>714</v>
      </c>
      <c r="C314" s="937" t="s">
        <v>515</v>
      </c>
      <c r="D314" s="938" t="s">
        <v>516</v>
      </c>
      <c r="E314" s="956"/>
      <c r="F314" s="1333">
        <f aca="true" t="shared" si="2" ref="F314:G316">SUM(F315)</f>
        <v>0</v>
      </c>
      <c r="G314" s="1312" t="e">
        <f t="shared" si="2"/>
        <v>#REF!</v>
      </c>
    </row>
    <row r="315" spans="1:7" ht="31.5" customHeight="1" hidden="1">
      <c r="A315" s="921" t="s">
        <v>715</v>
      </c>
      <c r="B315" s="945" t="s">
        <v>714</v>
      </c>
      <c r="C315" s="946" t="s">
        <v>151</v>
      </c>
      <c r="D315" s="942" t="s">
        <v>516</v>
      </c>
      <c r="E315" s="957"/>
      <c r="F315" s="1313">
        <f t="shared" si="2"/>
        <v>0</v>
      </c>
      <c r="G315" s="1333" t="e">
        <f t="shared" si="2"/>
        <v>#REF!</v>
      </c>
    </row>
    <row r="316" spans="1:7" ht="31.5" customHeight="1" hidden="1">
      <c r="A316" s="931" t="s">
        <v>716</v>
      </c>
      <c r="B316" s="951" t="s">
        <v>714</v>
      </c>
      <c r="C316" s="952" t="s">
        <v>151</v>
      </c>
      <c r="D316" s="934" t="s">
        <v>717</v>
      </c>
      <c r="E316" s="958"/>
      <c r="F316" s="1331">
        <f t="shared" si="2"/>
        <v>0</v>
      </c>
      <c r="G316" s="1331" t="e">
        <f t="shared" si="2"/>
        <v>#REF!</v>
      </c>
    </row>
    <row r="317" spans="1:7" ht="94.5" customHeight="1" hidden="1">
      <c r="A317" s="804" t="s">
        <v>158</v>
      </c>
      <c r="B317" s="814" t="s">
        <v>714</v>
      </c>
      <c r="C317" s="815" t="s">
        <v>151</v>
      </c>
      <c r="D317" s="810" t="s">
        <v>717</v>
      </c>
      <c r="E317" s="817" t="s">
        <v>159</v>
      </c>
      <c r="F317" s="1317">
        <f>SUM('[1]прил5'!H363)</f>
        <v>0</v>
      </c>
      <c r="G317" s="1317" t="e">
        <f>SUM('[1]прил5'!I30)</f>
        <v>#REF!</v>
      </c>
    </row>
    <row r="318" spans="1:7" ht="47.25" customHeight="1" hidden="1">
      <c r="A318" s="935" t="s">
        <v>718</v>
      </c>
      <c r="B318" s="936" t="s">
        <v>719</v>
      </c>
      <c r="C318" s="937" t="s">
        <v>515</v>
      </c>
      <c r="D318" s="938" t="s">
        <v>516</v>
      </c>
      <c r="E318" s="956"/>
      <c r="F318" s="1333">
        <f>SUM(F320)</f>
        <v>0</v>
      </c>
      <c r="G318" s="1312" t="e">
        <f>SUM(G319)</f>
        <v>#REF!</v>
      </c>
    </row>
    <row r="319" spans="1:7" ht="31.5" customHeight="1" hidden="1">
      <c r="A319" s="939" t="s">
        <v>720</v>
      </c>
      <c r="B319" s="945" t="s">
        <v>719</v>
      </c>
      <c r="C319" s="946" t="s">
        <v>150</v>
      </c>
      <c r="D319" s="942" t="s">
        <v>516</v>
      </c>
      <c r="E319" s="957"/>
      <c r="F319" s="1313"/>
      <c r="G319" s="1333" t="e">
        <f>SUM(G320)</f>
        <v>#REF!</v>
      </c>
    </row>
    <row r="320" spans="1:7" ht="31.5" customHeight="1" hidden="1">
      <c r="A320" s="926" t="s">
        <v>721</v>
      </c>
      <c r="B320" s="951" t="s">
        <v>719</v>
      </c>
      <c r="C320" s="952" t="s">
        <v>150</v>
      </c>
      <c r="D320" s="934" t="s">
        <v>722</v>
      </c>
      <c r="E320" s="958"/>
      <c r="F320" s="1331">
        <f>SUM(F321)</f>
        <v>0</v>
      </c>
      <c r="G320" s="1331" t="e">
        <f>SUM(G321:G322)</f>
        <v>#REF!</v>
      </c>
    </row>
    <row r="321" spans="1:7" ht="94.5" customHeight="1" hidden="1">
      <c r="A321" s="729" t="s">
        <v>160</v>
      </c>
      <c r="B321" s="814" t="s">
        <v>719</v>
      </c>
      <c r="C321" s="815" t="s">
        <v>150</v>
      </c>
      <c r="D321" s="810" t="s">
        <v>722</v>
      </c>
      <c r="E321" s="817" t="s">
        <v>161</v>
      </c>
      <c r="F321" s="1317">
        <f>SUM('[1]прил5'!H202)</f>
        <v>0</v>
      </c>
      <c r="G321" s="1317" t="e">
        <f>SUM('[1]прил5'!I34)</f>
        <v>#REF!</v>
      </c>
    </row>
    <row r="322" spans="1:7" ht="31.5" customHeight="1" hidden="1">
      <c r="A322" s="706" t="s">
        <v>482</v>
      </c>
      <c r="B322" s="947" t="s">
        <v>504</v>
      </c>
      <c r="C322" s="948" t="s">
        <v>515</v>
      </c>
      <c r="D322" s="949" t="s">
        <v>516</v>
      </c>
      <c r="E322" s="955"/>
      <c r="F322" s="1312">
        <f>SUM(F323)</f>
        <v>0</v>
      </c>
      <c r="G322" s="1317" t="e">
        <f>SUM('[1]прил5'!I35)</f>
        <v>#REF!</v>
      </c>
    </row>
    <row r="323" spans="1:7" ht="94.5" hidden="1">
      <c r="A323" s="989" t="s">
        <v>483</v>
      </c>
      <c r="B323" s="990" t="s">
        <v>723</v>
      </c>
      <c r="C323" s="991" t="s">
        <v>515</v>
      </c>
      <c r="D323" s="992" t="s">
        <v>516</v>
      </c>
      <c r="E323" s="993"/>
      <c r="F323" s="1342">
        <f>SUM(F324)</f>
        <v>0</v>
      </c>
      <c r="G323" s="1312">
        <f>SUM(G324)</f>
        <v>0</v>
      </c>
    </row>
    <row r="324" spans="1:7" ht="63" hidden="1">
      <c r="A324" s="939" t="s">
        <v>762</v>
      </c>
      <c r="B324" s="945" t="s">
        <v>723</v>
      </c>
      <c r="C324" s="946" t="s">
        <v>151</v>
      </c>
      <c r="D324" s="942" t="s">
        <v>516</v>
      </c>
      <c r="E324" s="957"/>
      <c r="F324" s="1313">
        <f>SUM(F325)</f>
        <v>0</v>
      </c>
      <c r="G324" s="1333">
        <f>SUM(G325)</f>
        <v>0</v>
      </c>
    </row>
    <row r="325" spans="1:7" ht="47.25" hidden="1">
      <c r="A325" s="926" t="s">
        <v>724</v>
      </c>
      <c r="B325" s="951" t="s">
        <v>723</v>
      </c>
      <c r="C325" s="952" t="s">
        <v>151</v>
      </c>
      <c r="D325" s="934" t="s">
        <v>725</v>
      </c>
      <c r="E325" s="958"/>
      <c r="F325" s="1331">
        <f>SUM(F326)</f>
        <v>0</v>
      </c>
      <c r="G325" s="1331">
        <f>SUM(G326)</f>
        <v>0</v>
      </c>
    </row>
    <row r="326" spans="1:7" ht="31.5" hidden="1">
      <c r="A326" s="691" t="s">
        <v>726</v>
      </c>
      <c r="B326" s="814" t="s">
        <v>723</v>
      </c>
      <c r="C326" s="815" t="s">
        <v>151</v>
      </c>
      <c r="D326" s="810" t="s">
        <v>725</v>
      </c>
      <c r="E326" s="817" t="s">
        <v>625</v>
      </c>
      <c r="F326" s="1317">
        <v>0</v>
      </c>
      <c r="G326" s="1317"/>
    </row>
    <row r="327" spans="1:7" ht="31.5" customHeight="1" hidden="1">
      <c r="A327" s="706" t="s">
        <v>727</v>
      </c>
      <c r="B327" s="886" t="s">
        <v>728</v>
      </c>
      <c r="C327" s="887" t="s">
        <v>515</v>
      </c>
      <c r="D327" s="888" t="s">
        <v>516</v>
      </c>
      <c r="E327" s="965"/>
      <c r="F327" s="1312" t="e">
        <f>SUM(F328)</f>
        <v>#REF!</v>
      </c>
      <c r="G327" s="1317" t="e">
        <f>SUM('[1]прил5'!#REF!)</f>
        <v>#REF!</v>
      </c>
    </row>
    <row r="328" spans="1:7" ht="63" hidden="1">
      <c r="A328" s="935" t="s">
        <v>729</v>
      </c>
      <c r="B328" s="984" t="s">
        <v>730</v>
      </c>
      <c r="C328" s="909" t="s">
        <v>515</v>
      </c>
      <c r="D328" s="910" t="s">
        <v>516</v>
      </c>
      <c r="E328" s="994"/>
      <c r="F328" s="1333" t="e">
        <f>SUM(F329)</f>
        <v>#REF!</v>
      </c>
      <c r="G328" s="1312">
        <f>SUM(G329)</f>
        <v>0</v>
      </c>
    </row>
    <row r="329" spans="1:7" ht="63" hidden="1">
      <c r="A329" s="939" t="s">
        <v>731</v>
      </c>
      <c r="B329" s="913" t="s">
        <v>730</v>
      </c>
      <c r="C329" s="914" t="s">
        <v>151</v>
      </c>
      <c r="D329" s="915" t="s">
        <v>516</v>
      </c>
      <c r="E329" s="995"/>
      <c r="F329" s="1313" t="e">
        <f>SUM(F330)</f>
        <v>#REF!</v>
      </c>
      <c r="G329" s="1345"/>
    </row>
    <row r="330" spans="1:7" ht="47.25" hidden="1">
      <c r="A330" s="926" t="s">
        <v>732</v>
      </c>
      <c r="B330" s="900" t="s">
        <v>730</v>
      </c>
      <c r="C330" s="901" t="s">
        <v>151</v>
      </c>
      <c r="D330" s="902" t="s">
        <v>733</v>
      </c>
      <c r="E330" s="906"/>
      <c r="F330" s="1331" t="e">
        <f>SUM(F331)</f>
        <v>#REF!</v>
      </c>
      <c r="G330" s="1331">
        <f>G331</f>
        <v>0</v>
      </c>
    </row>
    <row r="331" spans="1:7" ht="63" hidden="1">
      <c r="A331" s="729" t="s">
        <v>157</v>
      </c>
      <c r="B331" s="798" t="s">
        <v>730</v>
      </c>
      <c r="C331" s="799" t="s">
        <v>151</v>
      </c>
      <c r="D331" s="800" t="s">
        <v>733</v>
      </c>
      <c r="E331" s="820" t="s">
        <v>152</v>
      </c>
      <c r="F331" s="1317" t="e">
        <f>SUM('[1]прил5'!H70)</f>
        <v>#REF!</v>
      </c>
      <c r="G331" s="1317"/>
    </row>
    <row r="332" spans="1:7" ht="15.75">
      <c r="A332" s="699" t="s">
        <v>160</v>
      </c>
      <c r="B332" s="802" t="s">
        <v>203</v>
      </c>
      <c r="C332" s="803" t="s">
        <v>150</v>
      </c>
      <c r="D332" s="800" t="s">
        <v>520</v>
      </c>
      <c r="E332" s="820" t="s">
        <v>161</v>
      </c>
      <c r="F332" s="1317">
        <v>16000</v>
      </c>
      <c r="G332" s="1317">
        <v>16000</v>
      </c>
    </row>
    <row r="333" spans="1:7" ht="94.5">
      <c r="A333" s="706" t="s">
        <v>491</v>
      </c>
      <c r="B333" s="964" t="s">
        <v>215</v>
      </c>
      <c r="C333" s="887" t="s">
        <v>515</v>
      </c>
      <c r="D333" s="888" t="s">
        <v>516</v>
      </c>
      <c r="E333" s="1240"/>
      <c r="F333" s="1348">
        <f aca="true" t="shared" si="3" ref="F333:G336">SUM(F334)</f>
        <v>100000</v>
      </c>
      <c r="G333" s="1348">
        <f t="shared" si="3"/>
        <v>100000</v>
      </c>
    </row>
    <row r="334" spans="1:7" ht="110.25">
      <c r="A334" s="907" t="s">
        <v>492</v>
      </c>
      <c r="B334" s="936" t="s">
        <v>216</v>
      </c>
      <c r="C334" s="937" t="s">
        <v>515</v>
      </c>
      <c r="D334" s="938" t="s">
        <v>516</v>
      </c>
      <c r="E334" s="820"/>
      <c r="F334" s="1333">
        <f t="shared" si="3"/>
        <v>100000</v>
      </c>
      <c r="G334" s="1333">
        <f t="shared" si="3"/>
        <v>100000</v>
      </c>
    </row>
    <row r="335" spans="1:7" ht="63">
      <c r="A335" s="969" t="s">
        <v>476</v>
      </c>
      <c r="B335" s="970" t="s">
        <v>216</v>
      </c>
      <c r="C335" s="971" t="s">
        <v>150</v>
      </c>
      <c r="D335" s="972" t="s">
        <v>516</v>
      </c>
      <c r="E335" s="820"/>
      <c r="F335" s="1335">
        <f t="shared" si="3"/>
        <v>100000</v>
      </c>
      <c r="G335" s="1335">
        <f t="shared" si="3"/>
        <v>100000</v>
      </c>
    </row>
    <row r="336" spans="1:7" ht="15.75">
      <c r="A336" s="727" t="s">
        <v>218</v>
      </c>
      <c r="B336" s="814" t="s">
        <v>627</v>
      </c>
      <c r="C336" s="815" t="s">
        <v>150</v>
      </c>
      <c r="D336" s="810" t="s">
        <v>967</v>
      </c>
      <c r="E336" s="820"/>
      <c r="F336" s="1313">
        <f t="shared" si="3"/>
        <v>100000</v>
      </c>
      <c r="G336" s="1313">
        <f t="shared" si="3"/>
        <v>100000</v>
      </c>
    </row>
    <row r="337" spans="1:7" ht="31.5">
      <c r="A337" s="135" t="s">
        <v>804</v>
      </c>
      <c r="B337" s="814" t="s">
        <v>627</v>
      </c>
      <c r="C337" s="815" t="s">
        <v>150</v>
      </c>
      <c r="D337" s="810" t="s">
        <v>967</v>
      </c>
      <c r="E337" s="820" t="s">
        <v>159</v>
      </c>
      <c r="F337" s="1317">
        <v>100000</v>
      </c>
      <c r="G337" s="1317">
        <v>100000</v>
      </c>
    </row>
    <row r="338" spans="1:7" ht="63">
      <c r="A338" s="706" t="s">
        <v>758</v>
      </c>
      <c r="B338" s="947" t="s">
        <v>643</v>
      </c>
      <c r="C338" s="948" t="s">
        <v>515</v>
      </c>
      <c r="D338" s="949" t="s">
        <v>516</v>
      </c>
      <c r="E338" s="820"/>
      <c r="F338" s="1348">
        <f aca="true" t="shared" si="4" ref="F338:G341">SUM(F339)</f>
        <v>46000</v>
      </c>
      <c r="G338" s="1348">
        <f t="shared" si="4"/>
        <v>46000</v>
      </c>
    </row>
    <row r="339" spans="1:7" ht="78.75">
      <c r="A339" s="935" t="s">
        <v>451</v>
      </c>
      <c r="B339" s="936" t="s">
        <v>644</v>
      </c>
      <c r="C339" s="937" t="s">
        <v>515</v>
      </c>
      <c r="D339" s="938" t="s">
        <v>516</v>
      </c>
      <c r="E339" s="820"/>
      <c r="F339" s="1333">
        <f t="shared" si="4"/>
        <v>46000</v>
      </c>
      <c r="G339" s="1333">
        <f t="shared" si="4"/>
        <v>46000</v>
      </c>
    </row>
    <row r="340" spans="1:7" ht="63">
      <c r="A340" s="729" t="s">
        <v>507</v>
      </c>
      <c r="B340" s="814" t="s">
        <v>644</v>
      </c>
      <c r="C340" s="815" t="s">
        <v>150</v>
      </c>
      <c r="D340" s="810" t="s">
        <v>516</v>
      </c>
      <c r="E340" s="820"/>
      <c r="F340" s="1335">
        <f t="shared" si="4"/>
        <v>46000</v>
      </c>
      <c r="G340" s="1335">
        <f t="shared" si="4"/>
        <v>46000</v>
      </c>
    </row>
    <row r="341" spans="1:7" ht="31.5">
      <c r="A341" s="729" t="s">
        <v>227</v>
      </c>
      <c r="B341" s="814" t="s">
        <v>644</v>
      </c>
      <c r="C341" s="815" t="s">
        <v>150</v>
      </c>
      <c r="D341" s="810" t="s">
        <v>645</v>
      </c>
      <c r="E341" s="820"/>
      <c r="F341" s="1313">
        <f t="shared" si="4"/>
        <v>46000</v>
      </c>
      <c r="G341" s="1313">
        <f t="shared" si="4"/>
        <v>46000</v>
      </c>
    </row>
    <row r="342" spans="1:7" ht="31.5">
      <c r="A342" s="135" t="s">
        <v>804</v>
      </c>
      <c r="B342" s="814" t="s">
        <v>644</v>
      </c>
      <c r="C342" s="815" t="s">
        <v>150</v>
      </c>
      <c r="D342" s="810" t="s">
        <v>645</v>
      </c>
      <c r="E342" s="820" t="s">
        <v>159</v>
      </c>
      <c r="F342" s="1317">
        <v>46000</v>
      </c>
      <c r="G342" s="1317">
        <v>46000</v>
      </c>
    </row>
    <row r="343" spans="1:7" ht="99.75" customHeight="1">
      <c r="A343" s="706" t="s">
        <v>981</v>
      </c>
      <c r="B343" s="886" t="s">
        <v>924</v>
      </c>
      <c r="C343" s="887" t="s">
        <v>515</v>
      </c>
      <c r="D343" s="888" t="s">
        <v>516</v>
      </c>
      <c r="E343" s="1240"/>
      <c r="F343" s="1343">
        <f>+F344</f>
        <v>100000</v>
      </c>
      <c r="G343" s="1331">
        <f>SUM(G344)</f>
        <v>100000</v>
      </c>
    </row>
    <row r="344" spans="1:7" ht="108.75" customHeight="1">
      <c r="A344" s="1241" t="s">
        <v>982</v>
      </c>
      <c r="B344" s="984" t="s">
        <v>925</v>
      </c>
      <c r="C344" s="909" t="s">
        <v>515</v>
      </c>
      <c r="D344" s="910" t="s">
        <v>516</v>
      </c>
      <c r="E344" s="994"/>
      <c r="F344" s="1338">
        <f>SUM(F345)</f>
        <v>100000</v>
      </c>
      <c r="G344" s="1338">
        <f>SUM(G345)</f>
        <v>100000</v>
      </c>
    </row>
    <row r="345" spans="1:7" ht="31.5">
      <c r="A345" s="1242" t="s">
        <v>926</v>
      </c>
      <c r="B345" s="798" t="s">
        <v>925</v>
      </c>
      <c r="C345" s="799" t="s">
        <v>150</v>
      </c>
      <c r="D345" s="800" t="s">
        <v>516</v>
      </c>
      <c r="E345" s="820"/>
      <c r="F345" s="1316">
        <f>SUM(F346+F348)</f>
        <v>100000</v>
      </c>
      <c r="G345" s="1331">
        <f>SUM(G346)</f>
        <v>100000</v>
      </c>
    </row>
    <row r="346" spans="1:7" ht="15.75">
      <c r="A346" s="1172" t="s">
        <v>927</v>
      </c>
      <c r="B346" s="798" t="s">
        <v>925</v>
      </c>
      <c r="C346" s="799" t="s">
        <v>150</v>
      </c>
      <c r="D346" s="800" t="s">
        <v>972</v>
      </c>
      <c r="E346" s="820"/>
      <c r="F346" s="1316">
        <f>SUM(F347)</f>
        <v>100000</v>
      </c>
      <c r="G346" s="1316">
        <f>SUM(G347)</f>
        <v>100000</v>
      </c>
    </row>
    <row r="347" spans="1:7" ht="47.25">
      <c r="A347" s="276" t="s">
        <v>906</v>
      </c>
      <c r="B347" s="798" t="s">
        <v>925</v>
      </c>
      <c r="C347" s="799" t="s">
        <v>150</v>
      </c>
      <c r="D347" s="800" t="s">
        <v>972</v>
      </c>
      <c r="E347" s="820" t="s">
        <v>159</v>
      </c>
      <c r="F347" s="1317">
        <v>100000</v>
      </c>
      <c r="G347" s="1350">
        <v>100000</v>
      </c>
    </row>
    <row r="348" spans="1:7" ht="31.5" hidden="1">
      <c r="A348" s="276" t="s">
        <v>929</v>
      </c>
      <c r="B348" s="1444" t="s">
        <v>973</v>
      </c>
      <c r="C348" s="1445"/>
      <c r="D348" s="1446"/>
      <c r="E348" s="820"/>
      <c r="F348" s="1316">
        <f>SUM(F349)</f>
        <v>0</v>
      </c>
      <c r="G348" s="1333">
        <f>SUM(G349)</f>
        <v>0</v>
      </c>
    </row>
    <row r="349" spans="1:7" ht="31.5" hidden="1">
      <c r="A349" s="728" t="s">
        <v>804</v>
      </c>
      <c r="B349" s="1444" t="s">
        <v>973</v>
      </c>
      <c r="C349" s="1445"/>
      <c r="D349" s="1446"/>
      <c r="E349" s="820" t="s">
        <v>159</v>
      </c>
      <c r="F349" s="1344"/>
      <c r="G349" s="1331"/>
    </row>
    <row r="350" spans="1:7" ht="31.5">
      <c r="A350" s="988" t="s">
        <v>233</v>
      </c>
      <c r="B350" s="947" t="s">
        <v>734</v>
      </c>
      <c r="C350" s="948" t="s">
        <v>515</v>
      </c>
      <c r="D350" s="949" t="s">
        <v>516</v>
      </c>
      <c r="E350" s="955"/>
      <c r="F350" s="1312">
        <f aca="true" t="shared" si="5" ref="F350:G352">SUM(F351)</f>
        <v>100000</v>
      </c>
      <c r="G350" s="1312">
        <f t="shared" si="5"/>
        <v>100000</v>
      </c>
    </row>
    <row r="351" spans="1:7" ht="15.75">
      <c r="A351" s="935" t="s">
        <v>235</v>
      </c>
      <c r="B351" s="936" t="s">
        <v>234</v>
      </c>
      <c r="C351" s="937" t="s">
        <v>515</v>
      </c>
      <c r="D351" s="938" t="s">
        <v>516</v>
      </c>
      <c r="E351" s="956"/>
      <c r="F351" s="1333">
        <f t="shared" si="5"/>
        <v>100000</v>
      </c>
      <c r="G351" s="1333">
        <f t="shared" si="5"/>
        <v>100000</v>
      </c>
    </row>
    <row r="352" spans="1:7" ht="31.5">
      <c r="A352" s="926" t="s">
        <v>209</v>
      </c>
      <c r="B352" s="951" t="s">
        <v>234</v>
      </c>
      <c r="C352" s="952" t="s">
        <v>515</v>
      </c>
      <c r="D352" s="934" t="s">
        <v>536</v>
      </c>
      <c r="E352" s="958"/>
      <c r="F352" s="1331">
        <f t="shared" si="5"/>
        <v>100000</v>
      </c>
      <c r="G352" s="1331">
        <f t="shared" si="5"/>
        <v>100000</v>
      </c>
    </row>
    <row r="353" spans="1:7" ht="63">
      <c r="A353" s="729" t="s">
        <v>157</v>
      </c>
      <c r="B353" s="814" t="s">
        <v>234</v>
      </c>
      <c r="C353" s="815" t="s">
        <v>515</v>
      </c>
      <c r="D353" s="810" t="s">
        <v>536</v>
      </c>
      <c r="E353" s="817" t="s">
        <v>152</v>
      </c>
      <c r="F353" s="1317">
        <v>100000</v>
      </c>
      <c r="G353" s="1317">
        <v>100000</v>
      </c>
    </row>
    <row r="354" spans="1:7" ht="31.5">
      <c r="A354" s="988" t="s">
        <v>237</v>
      </c>
      <c r="B354" s="947" t="s">
        <v>236</v>
      </c>
      <c r="C354" s="948" t="s">
        <v>515</v>
      </c>
      <c r="D354" s="949" t="s">
        <v>516</v>
      </c>
      <c r="E354" s="955"/>
      <c r="F354" s="1312">
        <f>SUM(F355)</f>
        <v>265000</v>
      </c>
      <c r="G354" s="1312">
        <f>SUM(G355)</f>
        <v>265000</v>
      </c>
    </row>
    <row r="355" spans="1:7" ht="31.5">
      <c r="A355" s="935" t="s">
        <v>239</v>
      </c>
      <c r="B355" s="936" t="s">
        <v>238</v>
      </c>
      <c r="C355" s="937" t="s">
        <v>515</v>
      </c>
      <c r="D355" s="938" t="s">
        <v>516</v>
      </c>
      <c r="E355" s="956"/>
      <c r="F355" s="1333">
        <f>SUM(F356)</f>
        <v>265000</v>
      </c>
      <c r="G355" s="1333">
        <f>SUM(G356)</f>
        <v>265000</v>
      </c>
    </row>
    <row r="356" spans="1:7" ht="31.5">
      <c r="A356" s="926" t="s">
        <v>209</v>
      </c>
      <c r="B356" s="951" t="s">
        <v>238</v>
      </c>
      <c r="C356" s="952" t="s">
        <v>515</v>
      </c>
      <c r="D356" s="934" t="s">
        <v>536</v>
      </c>
      <c r="E356" s="958"/>
      <c r="F356" s="1331">
        <f>SUM(F357:F358)</f>
        <v>265000</v>
      </c>
      <c r="G356" s="1331">
        <f>SUM(G357:G358)</f>
        <v>265000</v>
      </c>
    </row>
    <row r="357" spans="1:7" ht="63">
      <c r="A357" s="729" t="s">
        <v>157</v>
      </c>
      <c r="B357" s="814" t="s">
        <v>238</v>
      </c>
      <c r="C357" s="815" t="s">
        <v>515</v>
      </c>
      <c r="D357" s="810" t="s">
        <v>536</v>
      </c>
      <c r="E357" s="817" t="s">
        <v>152</v>
      </c>
      <c r="F357" s="1317">
        <v>250000</v>
      </c>
      <c r="G357" s="1317">
        <v>250000</v>
      </c>
    </row>
    <row r="358" spans="1:7" ht="15.75">
      <c r="A358" s="729" t="s">
        <v>160</v>
      </c>
      <c r="B358" s="814" t="s">
        <v>238</v>
      </c>
      <c r="C358" s="815" t="s">
        <v>515</v>
      </c>
      <c r="D358" s="810" t="s">
        <v>536</v>
      </c>
      <c r="E358" s="817" t="s">
        <v>161</v>
      </c>
      <c r="F358" s="1317">
        <v>15000</v>
      </c>
      <c r="G358" s="1317">
        <v>15000</v>
      </c>
    </row>
    <row r="359" spans="1:7" ht="31.5" hidden="1">
      <c r="A359" s="988" t="s">
        <v>735</v>
      </c>
      <c r="B359" s="947" t="s">
        <v>736</v>
      </c>
      <c r="C359" s="948" t="s">
        <v>515</v>
      </c>
      <c r="D359" s="949" t="s">
        <v>516</v>
      </c>
      <c r="E359" s="955"/>
      <c r="F359" s="1312" t="e">
        <f aca="true" t="shared" si="6" ref="F359:G361">SUM(F360)</f>
        <v>#REF!</v>
      </c>
      <c r="G359" s="1312" t="e">
        <f t="shared" si="6"/>
        <v>#REF!</v>
      </c>
    </row>
    <row r="360" spans="1:7" ht="31.5" hidden="1">
      <c r="A360" s="935" t="s">
        <v>737</v>
      </c>
      <c r="B360" s="936" t="s">
        <v>738</v>
      </c>
      <c r="C360" s="937" t="s">
        <v>515</v>
      </c>
      <c r="D360" s="938" t="s">
        <v>516</v>
      </c>
      <c r="E360" s="956"/>
      <c r="F360" s="1333" t="e">
        <f t="shared" si="6"/>
        <v>#REF!</v>
      </c>
      <c r="G360" s="1333" t="e">
        <f t="shared" si="6"/>
        <v>#REF!</v>
      </c>
    </row>
    <row r="361" spans="1:7" ht="31.5" hidden="1">
      <c r="A361" s="926" t="s">
        <v>209</v>
      </c>
      <c r="B361" s="951" t="s">
        <v>738</v>
      </c>
      <c r="C361" s="952" t="s">
        <v>515</v>
      </c>
      <c r="D361" s="934" t="s">
        <v>536</v>
      </c>
      <c r="E361" s="958"/>
      <c r="F361" s="1331" t="e">
        <f t="shared" si="6"/>
        <v>#REF!</v>
      </c>
      <c r="G361" s="1331" t="e">
        <f t="shared" si="6"/>
        <v>#REF!</v>
      </c>
    </row>
    <row r="362" spans="1:7" ht="63" hidden="1">
      <c r="A362" s="729" t="s">
        <v>157</v>
      </c>
      <c r="B362" s="814" t="s">
        <v>738</v>
      </c>
      <c r="C362" s="815" t="s">
        <v>515</v>
      </c>
      <c r="D362" s="810" t="s">
        <v>536</v>
      </c>
      <c r="E362" s="817" t="s">
        <v>152</v>
      </c>
      <c r="F362" s="1317" t="e">
        <f>SUM('[1]прил5'!H30)</f>
        <v>#REF!</v>
      </c>
      <c r="G362" s="1317" t="e">
        <f>SUM('[1]прил5'!I30)</f>
        <v>#REF!</v>
      </c>
    </row>
    <row r="363" spans="1:7" ht="31.5" hidden="1">
      <c r="A363" s="988" t="s">
        <v>739</v>
      </c>
      <c r="B363" s="947" t="s">
        <v>740</v>
      </c>
      <c r="C363" s="948" t="s">
        <v>515</v>
      </c>
      <c r="D363" s="949" t="s">
        <v>516</v>
      </c>
      <c r="E363" s="955"/>
      <c r="F363" s="1312" t="e">
        <f>SUM(F364)</f>
        <v>#REF!</v>
      </c>
      <c r="G363" s="1312" t="e">
        <f>SUM(G364)</f>
        <v>#REF!</v>
      </c>
    </row>
    <row r="364" spans="1:7" ht="31.5" hidden="1">
      <c r="A364" s="935" t="s">
        <v>741</v>
      </c>
      <c r="B364" s="936" t="s">
        <v>742</v>
      </c>
      <c r="C364" s="937" t="s">
        <v>515</v>
      </c>
      <c r="D364" s="938" t="s">
        <v>516</v>
      </c>
      <c r="E364" s="956"/>
      <c r="F364" s="1333" t="e">
        <f>SUM(F365)</f>
        <v>#REF!</v>
      </c>
      <c r="G364" s="1333" t="e">
        <f>SUM(G365)</f>
        <v>#REF!</v>
      </c>
    </row>
    <row r="365" spans="1:7" ht="31.5" hidden="1">
      <c r="A365" s="926" t="s">
        <v>209</v>
      </c>
      <c r="B365" s="951" t="s">
        <v>742</v>
      </c>
      <c r="C365" s="952" t="s">
        <v>515</v>
      </c>
      <c r="D365" s="934" t="s">
        <v>536</v>
      </c>
      <c r="E365" s="958"/>
      <c r="F365" s="1331" t="e">
        <f>SUM(F366:F367)</f>
        <v>#REF!</v>
      </c>
      <c r="G365" s="1331" t="e">
        <f>SUM(G366:G367)</f>
        <v>#REF!</v>
      </c>
    </row>
    <row r="366" spans="1:7" ht="63" hidden="1">
      <c r="A366" s="729" t="s">
        <v>157</v>
      </c>
      <c r="B366" s="814" t="s">
        <v>742</v>
      </c>
      <c r="C366" s="815" t="s">
        <v>515</v>
      </c>
      <c r="D366" s="810" t="s">
        <v>536</v>
      </c>
      <c r="E366" s="817" t="s">
        <v>152</v>
      </c>
      <c r="F366" s="1317" t="e">
        <f>SUM('[1]прил5'!H34)</f>
        <v>#REF!</v>
      </c>
      <c r="G366" s="1317" t="e">
        <f>SUM('[1]прил5'!I34)</f>
        <v>#REF!</v>
      </c>
    </row>
    <row r="367" spans="1:7" ht="15.75" hidden="1">
      <c r="A367" s="729" t="s">
        <v>160</v>
      </c>
      <c r="B367" s="814" t="s">
        <v>742</v>
      </c>
      <c r="C367" s="815" t="s">
        <v>515</v>
      </c>
      <c r="D367" s="810" t="s">
        <v>536</v>
      </c>
      <c r="E367" s="817" t="s">
        <v>161</v>
      </c>
      <c r="F367" s="1317" t="e">
        <f>SUM('[1]прил5'!H35)</f>
        <v>#REF!</v>
      </c>
      <c r="G367" s="1317" t="e">
        <f>SUM('[1]прил5'!I35)</f>
        <v>#REF!</v>
      </c>
    </row>
    <row r="368" spans="1:7" ht="31.5">
      <c r="A368" s="988" t="s">
        <v>241</v>
      </c>
      <c r="B368" s="947" t="s">
        <v>240</v>
      </c>
      <c r="C368" s="948" t="s">
        <v>515</v>
      </c>
      <c r="D368" s="949" t="s">
        <v>516</v>
      </c>
      <c r="E368" s="955"/>
      <c r="F368" s="1312">
        <f aca="true" t="shared" si="7" ref="F368:G370">SUM(F369)</f>
        <v>5000</v>
      </c>
      <c r="G368" s="1312">
        <f t="shared" si="7"/>
        <v>5000</v>
      </c>
    </row>
    <row r="369" spans="1:7" ht="31.5">
      <c r="A369" s="935" t="s">
        <v>452</v>
      </c>
      <c r="B369" s="936" t="s">
        <v>242</v>
      </c>
      <c r="C369" s="937" t="s">
        <v>515</v>
      </c>
      <c r="D369" s="938" t="s">
        <v>516</v>
      </c>
      <c r="E369" s="956"/>
      <c r="F369" s="1333">
        <f t="shared" si="7"/>
        <v>5000</v>
      </c>
      <c r="G369" s="1333">
        <f t="shared" si="7"/>
        <v>5000</v>
      </c>
    </row>
    <row r="370" spans="1:7" ht="31.5">
      <c r="A370" s="926" t="s">
        <v>244</v>
      </c>
      <c r="B370" s="951" t="s">
        <v>242</v>
      </c>
      <c r="C370" s="952" t="s">
        <v>515</v>
      </c>
      <c r="D370" s="934" t="s">
        <v>743</v>
      </c>
      <c r="E370" s="958"/>
      <c r="F370" s="1331">
        <f t="shared" si="7"/>
        <v>5000</v>
      </c>
      <c r="G370" s="1331">
        <f t="shared" si="7"/>
        <v>5000</v>
      </c>
    </row>
    <row r="371" spans="1:7" ht="31.5">
      <c r="A371" s="135" t="s">
        <v>804</v>
      </c>
      <c r="B371" s="814" t="s">
        <v>242</v>
      </c>
      <c r="C371" s="815" t="s">
        <v>515</v>
      </c>
      <c r="D371" s="810" t="s">
        <v>743</v>
      </c>
      <c r="E371" s="817" t="s">
        <v>159</v>
      </c>
      <c r="F371" s="1317">
        <v>5000</v>
      </c>
      <c r="G371" s="1317">
        <v>5000</v>
      </c>
    </row>
    <row r="372" spans="1:7" ht="15.75" hidden="1">
      <c r="A372" s="729" t="s">
        <v>160</v>
      </c>
      <c r="B372" s="814" t="s">
        <v>242</v>
      </c>
      <c r="C372" s="815" t="s">
        <v>515</v>
      </c>
      <c r="D372" s="810" t="s">
        <v>743</v>
      </c>
      <c r="E372" s="817" t="s">
        <v>161</v>
      </c>
      <c r="F372" s="1317" t="e">
        <f>SUM('[1]прил5'!#REF!)</f>
        <v>#REF!</v>
      </c>
      <c r="G372" s="1317" t="e">
        <f>SUM('[1]прил5'!#REF!)</f>
        <v>#REF!</v>
      </c>
    </row>
    <row r="373" spans="1:7" ht="31.5">
      <c r="A373" s="996" t="s">
        <v>246</v>
      </c>
      <c r="B373" s="947" t="s">
        <v>245</v>
      </c>
      <c r="C373" s="948" t="s">
        <v>515</v>
      </c>
      <c r="D373" s="949" t="s">
        <v>516</v>
      </c>
      <c r="E373" s="955"/>
      <c r="F373" s="1312">
        <f>SUM(F374)</f>
        <v>78387</v>
      </c>
      <c r="G373" s="1312">
        <f>SUM(G374)</f>
        <v>81047</v>
      </c>
    </row>
    <row r="374" spans="1:7" ht="15.75">
      <c r="A374" s="997" t="s">
        <v>248</v>
      </c>
      <c r="B374" s="998" t="s">
        <v>247</v>
      </c>
      <c r="C374" s="999" t="s">
        <v>515</v>
      </c>
      <c r="D374" s="1000" t="s">
        <v>516</v>
      </c>
      <c r="E374" s="1001"/>
      <c r="F374" s="1345">
        <f>SUM(F375+F377)</f>
        <v>78387</v>
      </c>
      <c r="G374" s="1345">
        <f>SUM(G375+G377)</f>
        <v>81047</v>
      </c>
    </row>
    <row r="375" spans="1:7" ht="31.5">
      <c r="A375" s="1002" t="s">
        <v>250</v>
      </c>
      <c r="B375" s="951" t="s">
        <v>247</v>
      </c>
      <c r="C375" s="952" t="s">
        <v>515</v>
      </c>
      <c r="D375" s="934" t="s">
        <v>744</v>
      </c>
      <c r="E375" s="958"/>
      <c r="F375" s="1331">
        <f>F376</f>
        <v>73387</v>
      </c>
      <c r="G375" s="1331">
        <f>G376</f>
        <v>76047</v>
      </c>
    </row>
    <row r="376" spans="1:7" ht="63">
      <c r="A376" s="729" t="s">
        <v>157</v>
      </c>
      <c r="B376" s="814" t="s">
        <v>247</v>
      </c>
      <c r="C376" s="815" t="s">
        <v>515</v>
      </c>
      <c r="D376" s="810" t="s">
        <v>744</v>
      </c>
      <c r="E376" s="817" t="s">
        <v>152</v>
      </c>
      <c r="F376" s="1317">
        <v>73387</v>
      </c>
      <c r="G376" s="1317">
        <v>76047</v>
      </c>
    </row>
    <row r="377" spans="1:7" ht="31.5">
      <c r="A377" s="1002" t="s">
        <v>360</v>
      </c>
      <c r="B377" s="951" t="s">
        <v>247</v>
      </c>
      <c r="C377" s="952" t="s">
        <v>515</v>
      </c>
      <c r="D377" s="934" t="s">
        <v>745</v>
      </c>
      <c r="E377" s="958"/>
      <c r="F377" s="1331">
        <f>SUM(F378)</f>
        <v>5000</v>
      </c>
      <c r="G377" s="1331">
        <f>SUM(G378)</f>
        <v>5000</v>
      </c>
    </row>
    <row r="378" spans="1:7" ht="31.5">
      <c r="A378" s="135" t="s">
        <v>804</v>
      </c>
      <c r="B378" s="814" t="s">
        <v>247</v>
      </c>
      <c r="C378" s="815" t="s">
        <v>515</v>
      </c>
      <c r="D378" s="810" t="s">
        <v>745</v>
      </c>
      <c r="E378" s="817" t="s">
        <v>159</v>
      </c>
      <c r="F378" s="1317">
        <v>5000</v>
      </c>
      <c r="G378" s="1317">
        <v>5000</v>
      </c>
    </row>
    <row r="379" spans="1:7" ht="31.5">
      <c r="A379" s="988" t="s">
        <v>510</v>
      </c>
      <c r="B379" s="947" t="s">
        <v>746</v>
      </c>
      <c r="C379" s="948" t="s">
        <v>515</v>
      </c>
      <c r="D379" s="949" t="s">
        <v>516</v>
      </c>
      <c r="E379" s="955"/>
      <c r="F379" s="1312">
        <f>SUM(F380)</f>
        <v>317000</v>
      </c>
      <c r="G379" s="1312">
        <f>SUM(G380)</f>
        <v>317000</v>
      </c>
    </row>
    <row r="380" spans="1:7" ht="47.25">
      <c r="A380" s="935" t="s">
        <v>511</v>
      </c>
      <c r="B380" s="936" t="s">
        <v>512</v>
      </c>
      <c r="C380" s="937" t="s">
        <v>515</v>
      </c>
      <c r="D380" s="938" t="s">
        <v>516</v>
      </c>
      <c r="E380" s="956"/>
      <c r="F380" s="1333">
        <f>SUM(F381)</f>
        <v>317000</v>
      </c>
      <c r="G380" s="1333">
        <f>SUM(G381)</f>
        <v>317000</v>
      </c>
    </row>
    <row r="381" spans="1:7" ht="31.5">
      <c r="A381" s="926" t="s">
        <v>205</v>
      </c>
      <c r="B381" s="951" t="s">
        <v>512</v>
      </c>
      <c r="C381" s="952" t="s">
        <v>515</v>
      </c>
      <c r="D381" s="934" t="s">
        <v>520</v>
      </c>
      <c r="E381" s="958"/>
      <c r="F381" s="1331">
        <f>SUM(F383:F384:F382)</f>
        <v>317000</v>
      </c>
      <c r="G381" s="1331">
        <f>SUM(G383:G384:G382)</f>
        <v>317000</v>
      </c>
    </row>
    <row r="382" spans="1:7" ht="63">
      <c r="A382" s="729" t="s">
        <v>157</v>
      </c>
      <c r="B382" s="814" t="s">
        <v>512</v>
      </c>
      <c r="C382" s="815" t="s">
        <v>515</v>
      </c>
      <c r="D382" s="810" t="s">
        <v>520</v>
      </c>
      <c r="E382" s="817" t="s">
        <v>152</v>
      </c>
      <c r="F382" s="1317">
        <v>300000</v>
      </c>
      <c r="G382" s="1317">
        <v>300000</v>
      </c>
    </row>
    <row r="383" spans="1:7" ht="31.5">
      <c r="A383" s="135" t="s">
        <v>804</v>
      </c>
      <c r="B383" s="814" t="s">
        <v>512</v>
      </c>
      <c r="C383" s="815" t="s">
        <v>515</v>
      </c>
      <c r="D383" s="810" t="s">
        <v>520</v>
      </c>
      <c r="E383" s="817" t="s">
        <v>159</v>
      </c>
      <c r="F383" s="1317">
        <v>15000</v>
      </c>
      <c r="G383" s="1317">
        <v>15000</v>
      </c>
    </row>
    <row r="384" spans="1:7" ht="15.75">
      <c r="A384" s="287" t="s">
        <v>160</v>
      </c>
      <c r="B384" s="814" t="s">
        <v>512</v>
      </c>
      <c r="C384" s="815" t="s">
        <v>515</v>
      </c>
      <c r="D384" s="810" t="s">
        <v>520</v>
      </c>
      <c r="E384" s="817" t="s">
        <v>161</v>
      </c>
      <c r="F384" s="1317">
        <v>2000</v>
      </c>
      <c r="G384" s="1317">
        <v>2000</v>
      </c>
    </row>
  </sheetData>
  <sheetProtection/>
  <mergeCells count="21">
    <mergeCell ref="B348:D348"/>
    <mergeCell ref="B14:D14"/>
    <mergeCell ref="A11:F11"/>
    <mergeCell ref="A12:B12"/>
    <mergeCell ref="B34:D34"/>
    <mergeCell ref="B205:D205"/>
    <mergeCell ref="B349:D349"/>
    <mergeCell ref="B35:D35"/>
    <mergeCell ref="B202:D202"/>
    <mergeCell ref="B203:D203"/>
    <mergeCell ref="B204:D204"/>
    <mergeCell ref="B1:G1"/>
    <mergeCell ref="A9:J9"/>
    <mergeCell ref="A2:G2"/>
    <mergeCell ref="A3:G3"/>
    <mergeCell ref="A4:G4"/>
    <mergeCell ref="A10:F10"/>
    <mergeCell ref="A5:G5"/>
    <mergeCell ref="D8:I8"/>
    <mergeCell ref="D7:L7"/>
    <mergeCell ref="A6:G6"/>
  </mergeCells>
  <printOptions/>
  <pageMargins left="0.7086614173228347" right="0.11811023622047245" top="0.7480314960629921" bottom="0.7480314960629921" header="0.31496062992125984" footer="0.31496062992125984"/>
  <pageSetup blackAndWhite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="88" zoomScaleNormal="75" zoomScaleSheetLayoutView="88" zoomScalePageLayoutView="0" workbookViewId="0" topLeftCell="A1">
      <selection activeCell="D26" sqref="D26"/>
    </sheetView>
  </sheetViews>
  <sheetFormatPr defaultColWidth="9.140625" defaultRowHeight="15"/>
  <cols>
    <col min="1" max="1" width="35.57421875" style="87" customWidth="1"/>
    <col min="2" max="2" width="57.57421875" style="88" customWidth="1"/>
    <col min="3" max="3" width="12.7109375" style="88" customWidth="1"/>
    <col min="4" max="4" width="12.421875" style="89" customWidth="1"/>
    <col min="5" max="16384" width="9.140625" style="86" customWidth="1"/>
  </cols>
  <sheetData>
    <row r="1" spans="2:4" s="73" customFormat="1" ht="15">
      <c r="B1" s="1370" t="s">
        <v>15</v>
      </c>
      <c r="C1" s="1370"/>
      <c r="D1" s="1371"/>
    </row>
    <row r="2" spans="1:7" s="64" customFormat="1" ht="15.75" customHeight="1">
      <c r="A2" s="1372" t="s">
        <v>417</v>
      </c>
      <c r="B2" s="1372"/>
      <c r="C2" s="1372"/>
      <c r="D2" s="1372"/>
      <c r="E2" s="76"/>
      <c r="F2" s="76"/>
      <c r="G2" s="76"/>
    </row>
    <row r="3" spans="1:7" s="64" customFormat="1" ht="15.75" customHeight="1">
      <c r="A3" s="1372" t="s">
        <v>425</v>
      </c>
      <c r="B3" s="1372"/>
      <c r="C3" s="1372"/>
      <c r="D3" s="1372"/>
      <c r="E3" s="76"/>
      <c r="F3" s="76"/>
      <c r="G3" s="76"/>
    </row>
    <row r="4" spans="1:7" s="65" customFormat="1" ht="16.5" customHeight="1">
      <c r="A4" s="1368" t="s">
        <v>418</v>
      </c>
      <c r="B4" s="1368"/>
      <c r="C4" s="1368"/>
      <c r="D4" s="1368"/>
      <c r="E4" s="77"/>
      <c r="F4" s="77"/>
      <c r="G4" s="77"/>
    </row>
    <row r="5" spans="1:7" s="65" customFormat="1" ht="16.5" customHeight="1">
      <c r="A5" s="1368" t="s">
        <v>361</v>
      </c>
      <c r="B5" s="1368"/>
      <c r="C5" s="1368"/>
      <c r="D5" s="1368"/>
      <c r="E5" s="77"/>
      <c r="F5" s="77"/>
      <c r="G5" s="77"/>
    </row>
    <row r="6" spans="1:4" s="75" customFormat="1" ht="15.75">
      <c r="A6" s="72"/>
      <c r="B6" s="80"/>
      <c r="C6" s="80"/>
      <c r="D6" s="80"/>
    </row>
    <row r="7" spans="1:4" s="75" customFormat="1" ht="15.75">
      <c r="A7" s="72"/>
      <c r="B7" s="84"/>
      <c r="C7" s="84"/>
      <c r="D7" s="74"/>
    </row>
    <row r="8" spans="1:4" s="75" customFormat="1" ht="15.75">
      <c r="A8" s="1377" t="s">
        <v>16</v>
      </c>
      <c r="B8" s="1377"/>
      <c r="C8" s="1377"/>
      <c r="D8" s="1377"/>
    </row>
    <row r="9" spans="1:4" s="75" customFormat="1" ht="15.75">
      <c r="A9" s="1377" t="s">
        <v>370</v>
      </c>
      <c r="B9" s="1377"/>
      <c r="C9" s="1377"/>
      <c r="D9" s="1377"/>
    </row>
    <row r="10" spans="1:4" s="75" customFormat="1" ht="15.75">
      <c r="A10" s="72"/>
      <c r="B10" s="85"/>
      <c r="C10" s="85"/>
      <c r="D10" s="74"/>
    </row>
    <row r="11" spans="1:4" s="75" customFormat="1" ht="15.75">
      <c r="A11" s="72"/>
      <c r="D11" s="74" t="s">
        <v>259</v>
      </c>
    </row>
    <row r="12" spans="1:4" s="94" customFormat="1" ht="42" customHeight="1">
      <c r="A12" s="92" t="s">
        <v>132</v>
      </c>
      <c r="B12" s="92" t="s">
        <v>200</v>
      </c>
      <c r="C12" s="93" t="s">
        <v>257</v>
      </c>
      <c r="D12" s="93" t="s">
        <v>256</v>
      </c>
    </row>
    <row r="13" spans="1:4" s="94" customFormat="1" ht="56.25">
      <c r="A13" s="95" t="s">
        <v>17</v>
      </c>
      <c r="B13" s="96" t="s">
        <v>18</v>
      </c>
      <c r="C13" s="97">
        <f>C14+C19</f>
        <v>0</v>
      </c>
      <c r="D13" s="97">
        <f>D14+D19</f>
        <v>0</v>
      </c>
    </row>
    <row r="14" spans="1:4" s="94" customFormat="1" ht="37.5" hidden="1">
      <c r="A14" s="98" t="s">
        <v>19</v>
      </c>
      <c r="B14" s="99" t="s">
        <v>20</v>
      </c>
      <c r="C14" s="97">
        <f>+C15+C17</f>
        <v>0</v>
      </c>
      <c r="D14" s="97">
        <f>+D15+D17</f>
        <v>0</v>
      </c>
    </row>
    <row r="15" spans="1:4" s="94" customFormat="1" ht="56.25" hidden="1">
      <c r="A15" s="100" t="s">
        <v>21</v>
      </c>
      <c r="B15" s="101" t="s">
        <v>22</v>
      </c>
      <c r="C15" s="97">
        <f>C16</f>
        <v>0</v>
      </c>
      <c r="D15" s="97">
        <f>D16</f>
        <v>0</v>
      </c>
    </row>
    <row r="16" spans="1:4" s="94" customFormat="1" ht="72" customHeight="1" hidden="1">
      <c r="A16" s="100" t="s">
        <v>39</v>
      </c>
      <c r="B16" s="101" t="s">
        <v>40</v>
      </c>
      <c r="C16" s="102"/>
      <c r="D16" s="102"/>
    </row>
    <row r="17" spans="1:4" s="94" customFormat="1" ht="75" hidden="1">
      <c r="A17" s="100" t="s">
        <v>23</v>
      </c>
      <c r="B17" s="101" t="s">
        <v>24</v>
      </c>
      <c r="C17" s="97">
        <f>C18</f>
        <v>0</v>
      </c>
      <c r="D17" s="97">
        <f>D18</f>
        <v>0</v>
      </c>
    </row>
    <row r="18" spans="1:4" s="94" customFormat="1" ht="74.25" customHeight="1" hidden="1">
      <c r="A18" s="100" t="s">
        <v>41</v>
      </c>
      <c r="B18" s="101" t="s">
        <v>42</v>
      </c>
      <c r="C18" s="102">
        <v>0</v>
      </c>
      <c r="D18" s="102">
        <v>0</v>
      </c>
    </row>
    <row r="19" spans="1:4" s="94" customFormat="1" ht="37.5">
      <c r="A19" s="98" t="s">
        <v>25</v>
      </c>
      <c r="B19" s="99" t="s">
        <v>26</v>
      </c>
      <c r="C19" s="97">
        <f>C20+C24</f>
        <v>0</v>
      </c>
      <c r="D19" s="97">
        <f>D20+D24</f>
        <v>0</v>
      </c>
    </row>
    <row r="20" spans="1:4" s="94" customFormat="1" ht="18.75">
      <c r="A20" s="100" t="s">
        <v>27</v>
      </c>
      <c r="B20" s="101" t="s">
        <v>28</v>
      </c>
      <c r="C20" s="97">
        <f aca="true" t="shared" si="0" ref="C20:D22">C21</f>
        <v>-824.4</v>
      </c>
      <c r="D20" s="97">
        <f t="shared" si="0"/>
        <v>-557.5</v>
      </c>
    </row>
    <row r="21" spans="1:4" s="94" customFormat="1" ht="37.5">
      <c r="A21" s="100" t="s">
        <v>29</v>
      </c>
      <c r="B21" s="101" t="s">
        <v>30</v>
      </c>
      <c r="C21" s="97">
        <f t="shared" si="0"/>
        <v>-824.4</v>
      </c>
      <c r="D21" s="97">
        <f t="shared" si="0"/>
        <v>-557.5</v>
      </c>
    </row>
    <row r="22" spans="1:4" s="94" customFormat="1" ht="37.5">
      <c r="A22" s="100" t="s">
        <v>31</v>
      </c>
      <c r="B22" s="101" t="s">
        <v>32</v>
      </c>
      <c r="C22" s="97">
        <f t="shared" si="0"/>
        <v>-824.4</v>
      </c>
      <c r="D22" s="97">
        <f t="shared" si="0"/>
        <v>-557.5</v>
      </c>
    </row>
    <row r="23" spans="1:4" s="94" customFormat="1" ht="37.5">
      <c r="A23" s="100" t="s">
        <v>43</v>
      </c>
      <c r="B23" s="101" t="s">
        <v>46</v>
      </c>
      <c r="C23" s="102">
        <v>-824.4</v>
      </c>
      <c r="D23" s="102">
        <v>-557.5</v>
      </c>
    </row>
    <row r="24" spans="1:4" s="94" customFormat="1" ht="18.75">
      <c r="A24" s="100" t="s">
        <v>33</v>
      </c>
      <c r="B24" s="101" t="s">
        <v>34</v>
      </c>
      <c r="C24" s="97">
        <f aca="true" t="shared" si="1" ref="C24:D26">C25</f>
        <v>824.4</v>
      </c>
      <c r="D24" s="97">
        <f t="shared" si="1"/>
        <v>557.5</v>
      </c>
    </row>
    <row r="25" spans="1:4" s="94" customFormat="1" ht="37.5">
      <c r="A25" s="100" t="s">
        <v>35</v>
      </c>
      <c r="B25" s="101" t="s">
        <v>36</v>
      </c>
      <c r="C25" s="97">
        <f t="shared" si="1"/>
        <v>824.4</v>
      </c>
      <c r="D25" s="97">
        <f t="shared" si="1"/>
        <v>557.5</v>
      </c>
    </row>
    <row r="26" spans="1:4" s="94" customFormat="1" ht="37.5">
      <c r="A26" s="100" t="s">
        <v>37</v>
      </c>
      <c r="B26" s="101" t="s">
        <v>38</v>
      </c>
      <c r="C26" s="97">
        <f t="shared" si="1"/>
        <v>824.4</v>
      </c>
      <c r="D26" s="97">
        <f t="shared" si="1"/>
        <v>557.5</v>
      </c>
    </row>
    <row r="27" spans="1:4" s="94" customFormat="1" ht="37.5">
      <c r="A27" s="100" t="s">
        <v>44</v>
      </c>
      <c r="B27" s="101" t="s">
        <v>45</v>
      </c>
      <c r="C27" s="102">
        <v>824.4</v>
      </c>
      <c r="D27" s="102">
        <v>557.5</v>
      </c>
    </row>
    <row r="28" spans="1:4" s="94" customFormat="1" ht="37.5">
      <c r="A28" s="612"/>
      <c r="B28" s="613" t="s">
        <v>423</v>
      </c>
      <c r="C28" s="615">
        <f>SUM(C13)</f>
        <v>0</v>
      </c>
      <c r="D28" s="615">
        <f>SUM(D13)</f>
        <v>0</v>
      </c>
    </row>
    <row r="29" spans="1:4" s="94" customFormat="1" ht="18.75">
      <c r="A29" s="103"/>
      <c r="B29" s="104"/>
      <c r="C29" s="105"/>
      <c r="D29" s="105"/>
    </row>
    <row r="30" spans="1:4" s="94" customFormat="1" ht="18.75">
      <c r="A30" s="103"/>
      <c r="B30" s="104"/>
      <c r="C30" s="105"/>
      <c r="D30" s="105"/>
    </row>
    <row r="31" spans="1:4" s="94" customFormat="1" ht="18.75">
      <c r="A31" s="103"/>
      <c r="B31" s="104"/>
      <c r="C31" s="105"/>
      <c r="D31" s="105"/>
    </row>
    <row r="32" spans="1:4" s="94" customFormat="1" ht="18.75">
      <c r="A32" s="103"/>
      <c r="B32" s="104"/>
      <c r="C32" s="105"/>
      <c r="D32" s="105"/>
    </row>
    <row r="33" spans="1:4" s="94" customFormat="1" ht="18.75">
      <c r="A33" s="103"/>
      <c r="B33" s="104"/>
      <c r="C33" s="105"/>
      <c r="D33" s="105"/>
    </row>
    <row r="34" spans="1:4" s="94" customFormat="1" ht="18.75">
      <c r="A34" s="103"/>
      <c r="B34" s="104"/>
      <c r="C34" s="105"/>
      <c r="D34" s="105"/>
    </row>
    <row r="35" spans="1:4" s="94" customFormat="1" ht="18.75">
      <c r="A35" s="103"/>
      <c r="B35" s="104"/>
      <c r="C35" s="105"/>
      <c r="D35" s="105"/>
    </row>
    <row r="36" spans="1:4" s="94" customFormat="1" ht="18.75">
      <c r="A36" s="103"/>
      <c r="B36" s="104"/>
      <c r="C36" s="105"/>
      <c r="D36" s="105"/>
    </row>
    <row r="37" spans="1:4" s="94" customFormat="1" ht="18.75">
      <c r="A37" s="103"/>
      <c r="B37" s="104"/>
      <c r="C37" s="105"/>
      <c r="D37" s="105"/>
    </row>
    <row r="38" spans="1:4" s="94" customFormat="1" ht="18.75">
      <c r="A38" s="103"/>
      <c r="B38" s="104"/>
      <c r="C38" s="105"/>
      <c r="D38" s="105"/>
    </row>
    <row r="39" spans="1:4" s="94" customFormat="1" ht="18.75">
      <c r="A39" s="103"/>
      <c r="B39" s="104"/>
      <c r="C39" s="105"/>
      <c r="D39" s="105"/>
    </row>
    <row r="40" spans="1:4" s="94" customFormat="1" ht="18.75">
      <c r="A40" s="103"/>
      <c r="B40" s="104"/>
      <c r="C40" s="105"/>
      <c r="D40" s="105"/>
    </row>
    <row r="41" ht="15">
      <c r="C41" s="89"/>
    </row>
    <row r="42" ht="15">
      <c r="C42" s="89"/>
    </row>
    <row r="43" ht="15">
      <c r="C43" s="89"/>
    </row>
    <row r="44" ht="15">
      <c r="C44" s="89"/>
    </row>
    <row r="45" ht="15">
      <c r="C45" s="89"/>
    </row>
    <row r="46" ht="15">
      <c r="C46" s="89"/>
    </row>
    <row r="47" ht="15">
      <c r="C47" s="89"/>
    </row>
    <row r="48" ht="15">
      <c r="C48" s="89"/>
    </row>
    <row r="49" ht="15">
      <c r="C49" s="89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3937007874015748" bottom="0.2362204724409449" header="0.2755905511811024" footer="0.35433070866141736"/>
  <pageSetup blackAndWhite="1"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D18" sqref="D18"/>
    </sheetView>
  </sheetViews>
  <sheetFormatPr defaultColWidth="9.140625" defaultRowHeight="15"/>
  <cols>
    <col min="1" max="1" width="9.140625" style="110" customWidth="1"/>
    <col min="2" max="2" width="79.8515625" style="110" customWidth="1"/>
    <col min="3" max="3" width="16.421875" style="115" customWidth="1"/>
    <col min="4" max="16384" width="9.140625" style="110" customWidth="1"/>
  </cols>
  <sheetData>
    <row r="1" spans="1:8" s="64" customFormat="1" ht="15.75" customHeight="1">
      <c r="A1" s="1382" t="s">
        <v>783</v>
      </c>
      <c r="B1" s="1382"/>
      <c r="C1" s="1382"/>
      <c r="D1" s="1379"/>
      <c r="E1" s="76"/>
      <c r="F1" s="76"/>
      <c r="G1" s="76"/>
      <c r="H1" s="1004"/>
    </row>
    <row r="2" spans="1:8" s="64" customFormat="1" ht="15.75" customHeight="1">
      <c r="A2" s="1382" t="s">
        <v>458</v>
      </c>
      <c r="B2" s="1382"/>
      <c r="C2" s="1382"/>
      <c r="D2" s="1379"/>
      <c r="E2" s="76"/>
      <c r="F2" s="76"/>
      <c r="G2" s="76"/>
      <c r="H2" s="1004"/>
    </row>
    <row r="3" spans="1:8" s="64" customFormat="1" ht="15.75" customHeight="1">
      <c r="A3" s="1382" t="s">
        <v>993</v>
      </c>
      <c r="B3" s="1382"/>
      <c r="C3" s="1382"/>
      <c r="D3" s="1379"/>
      <c r="E3" s="76"/>
      <c r="F3" s="76"/>
      <c r="G3" s="76"/>
      <c r="H3" s="1004"/>
    </row>
    <row r="4" spans="1:8" s="65" customFormat="1" ht="16.5" customHeight="1">
      <c r="A4" s="1378" t="s">
        <v>445</v>
      </c>
      <c r="B4" s="1378"/>
      <c r="C4" s="1378"/>
      <c r="D4" s="1379"/>
      <c r="E4" s="77"/>
      <c r="F4" s="77"/>
      <c r="G4" s="77"/>
      <c r="H4" s="1005"/>
    </row>
    <row r="5" spans="1:8" s="65" customFormat="1" ht="16.5" customHeight="1">
      <c r="A5" s="1483" t="str">
        <f>1!A5</f>
        <v>Курской области на 2018 год  и на плановый период 2019 и 2020 годов"</v>
      </c>
      <c r="B5" s="1483"/>
      <c r="C5" s="1483"/>
      <c r="D5" s="1483"/>
      <c r="E5" s="1483"/>
      <c r="F5" s="1483"/>
      <c r="G5" s="1483"/>
      <c r="H5" s="1483"/>
    </row>
    <row r="6" spans="2:10" ht="15.75">
      <c r="B6" s="1484" t="s">
        <v>1041</v>
      </c>
      <c r="C6" s="1484"/>
      <c r="D6" s="1484"/>
      <c r="E6" s="1484"/>
      <c r="F6" s="1484"/>
      <c r="G6" s="1484"/>
      <c r="H6" s="1485"/>
      <c r="I6" s="1486"/>
      <c r="J6" s="1486"/>
    </row>
    <row r="7" spans="1:7" ht="15.75">
      <c r="A7" s="873"/>
      <c r="B7" s="1481" t="s">
        <v>1051</v>
      </c>
      <c r="C7" s="1482"/>
      <c r="D7" s="1482"/>
      <c r="E7" s="1482"/>
      <c r="F7" s="1482"/>
      <c r="G7" s="1482"/>
    </row>
    <row r="8" spans="1:3" ht="27" customHeight="1">
      <c r="A8" s="1431" t="s">
        <v>455</v>
      </c>
      <c r="B8" s="1431"/>
      <c r="C8" s="1431"/>
    </row>
    <row r="9" spans="1:3" ht="14.25" customHeight="1">
      <c r="A9" s="1430" t="s">
        <v>942</v>
      </c>
      <c r="B9" s="1430"/>
      <c r="C9" s="1430"/>
    </row>
    <row r="10" spans="1:3" ht="18.75">
      <c r="A10" s="113"/>
      <c r="B10" s="114"/>
      <c r="C10" s="1010"/>
    </row>
    <row r="11" spans="1:3" ht="15.75">
      <c r="A11" s="113"/>
      <c r="B11" s="116"/>
      <c r="C11" s="1010"/>
    </row>
    <row r="12" spans="1:3" ht="18.75">
      <c r="A12" s="873"/>
      <c r="B12" s="117" t="s">
        <v>47</v>
      </c>
      <c r="C12" s="1010"/>
    </row>
    <row r="13" spans="1:3" ht="15.75">
      <c r="A13" s="118"/>
      <c r="B13" s="873"/>
      <c r="C13" s="119" t="s">
        <v>459</v>
      </c>
    </row>
    <row r="14" spans="1:3" ht="63" customHeight="1">
      <c r="A14" s="120" t="s">
        <v>48</v>
      </c>
      <c r="B14" s="120" t="s">
        <v>49</v>
      </c>
      <c r="C14" s="125" t="s">
        <v>785</v>
      </c>
    </row>
    <row r="15" spans="1:3" ht="15.75">
      <c r="A15" s="120">
        <v>1</v>
      </c>
      <c r="B15" s="121" t="s">
        <v>50</v>
      </c>
      <c r="C15" s="124" t="s">
        <v>51</v>
      </c>
    </row>
    <row r="16" spans="1:3" ht="31.5">
      <c r="A16" s="120">
        <v>2</v>
      </c>
      <c r="B16" s="121" t="s">
        <v>52</v>
      </c>
      <c r="C16" s="774">
        <v>72763</v>
      </c>
    </row>
    <row r="17" spans="1:3" ht="15.75">
      <c r="A17" s="120">
        <v>3</v>
      </c>
      <c r="B17" s="121" t="s">
        <v>53</v>
      </c>
      <c r="C17" s="124"/>
    </row>
    <row r="18" spans="1:3" ht="15.75">
      <c r="A18" s="120"/>
      <c r="B18" s="121" t="s">
        <v>54</v>
      </c>
      <c r="C18" s="1007">
        <v>72763</v>
      </c>
    </row>
    <row r="19" spans="1:3" ht="15.75">
      <c r="A19" s="118"/>
      <c r="B19" s="873"/>
      <c r="C19" s="1010"/>
    </row>
    <row r="20" spans="1:3" ht="15.75">
      <c r="A20" s="118"/>
      <c r="B20" s="1008"/>
      <c r="C20" s="1009"/>
    </row>
    <row r="21" spans="1:3" ht="15.75">
      <c r="A21" s="118"/>
      <c r="B21" s="123" t="s">
        <v>55</v>
      </c>
      <c r="C21" s="1009"/>
    </row>
    <row r="22" spans="1:3" ht="18.75">
      <c r="A22" s="117"/>
      <c r="B22" s="1008"/>
      <c r="C22" s="1009"/>
    </row>
    <row r="23" spans="1:3" ht="15.75">
      <c r="A23" s="118"/>
      <c r="B23" s="1008"/>
      <c r="C23" s="1009"/>
    </row>
    <row r="24" spans="1:3" ht="69" customHeight="1">
      <c r="A24" s="120" t="s">
        <v>48</v>
      </c>
      <c r="B24" s="120" t="s">
        <v>49</v>
      </c>
      <c r="C24" s="125" t="s">
        <v>787</v>
      </c>
    </row>
    <row r="25" spans="1:3" ht="15.75">
      <c r="A25" s="120">
        <v>1</v>
      </c>
      <c r="B25" s="121" t="s">
        <v>50</v>
      </c>
      <c r="C25" s="124"/>
    </row>
    <row r="26" spans="1:3" ht="31.5">
      <c r="A26" s="120">
        <v>2</v>
      </c>
      <c r="B26" s="121" t="s">
        <v>52</v>
      </c>
      <c r="C26" s="1059">
        <v>0</v>
      </c>
    </row>
    <row r="27" spans="1:3" ht="15.75">
      <c r="A27" s="120">
        <v>3</v>
      </c>
      <c r="B27" s="121" t="s">
        <v>53</v>
      </c>
      <c r="C27" s="124"/>
    </row>
    <row r="28" spans="1:3" ht="15.75">
      <c r="A28" s="120"/>
      <c r="B28" s="121" t="s">
        <v>54</v>
      </c>
      <c r="C28" s="1007">
        <f>+C26</f>
        <v>0</v>
      </c>
    </row>
    <row r="29" ht="15.75">
      <c r="A29" s="123"/>
    </row>
  </sheetData>
  <sheetProtection/>
  <mergeCells count="9">
    <mergeCell ref="B7:G7"/>
    <mergeCell ref="A4:D4"/>
    <mergeCell ref="A8:C8"/>
    <mergeCell ref="A9:C9"/>
    <mergeCell ref="A5:H5"/>
    <mergeCell ref="A1:D1"/>
    <mergeCell ref="A2:D2"/>
    <mergeCell ref="A3:D3"/>
    <mergeCell ref="B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colBreaks count="1" manualBreakCount="1">
    <brk id="4" max="2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9.421875" style="110" customWidth="1"/>
    <col min="2" max="2" width="56.7109375" style="110" customWidth="1"/>
    <col min="3" max="3" width="13.57421875" style="115" customWidth="1"/>
    <col min="4" max="4" width="12.28125" style="110" customWidth="1"/>
    <col min="5" max="16384" width="9.140625" style="110" customWidth="1"/>
  </cols>
  <sheetData>
    <row r="1" spans="1:7" s="64" customFormat="1" ht="15.75" customHeight="1">
      <c r="A1" s="1487" t="s">
        <v>59</v>
      </c>
      <c r="B1" s="1487"/>
      <c r="C1" s="1487"/>
      <c r="D1" s="1488"/>
      <c r="E1" s="870"/>
      <c r="F1" s="870"/>
      <c r="G1" s="870"/>
    </row>
    <row r="2" spans="1:7" s="64" customFormat="1" ht="15.75" customHeight="1">
      <c r="A2" s="1487" t="s">
        <v>458</v>
      </c>
      <c r="B2" s="1487"/>
      <c r="C2" s="1487"/>
      <c r="D2" s="1488"/>
      <c r="E2" s="870"/>
      <c r="F2" s="870"/>
      <c r="G2" s="870"/>
    </row>
    <row r="3" spans="1:7" s="64" customFormat="1" ht="15.75" customHeight="1">
      <c r="A3" s="1487" t="s">
        <v>993</v>
      </c>
      <c r="B3" s="1487"/>
      <c r="C3" s="1487"/>
      <c r="D3" s="1488"/>
      <c r="E3" s="870"/>
      <c r="F3" s="870"/>
      <c r="G3" s="870"/>
    </row>
    <row r="4" spans="1:8" s="65" customFormat="1" ht="16.5" customHeight="1">
      <c r="A4" s="1489" t="s">
        <v>445</v>
      </c>
      <c r="B4" s="1489"/>
      <c r="C4" s="1489"/>
      <c r="D4" s="1488"/>
      <c r="E4" s="871"/>
      <c r="F4" s="871"/>
      <c r="G4" s="871"/>
      <c r="H4" s="872"/>
    </row>
    <row r="5" spans="1:8" s="65" customFormat="1" ht="16.5" customHeight="1">
      <c r="A5" s="1489" t="str">
        <f>1!A5</f>
        <v>Курской области на 2018 год  и на плановый период 2019 и 2020 годов"</v>
      </c>
      <c r="B5" s="1489"/>
      <c r="C5" s="1489"/>
      <c r="D5" s="1489"/>
      <c r="E5" s="1011"/>
      <c r="F5" s="1011"/>
      <c r="G5" s="1011"/>
      <c r="H5" s="1011"/>
    </row>
    <row r="6" spans="2:10" ht="15.75" customHeight="1">
      <c r="B6" s="1484" t="s">
        <v>1042</v>
      </c>
      <c r="C6" s="1484"/>
      <c r="D6" s="1484"/>
      <c r="E6" s="1484"/>
      <c r="F6" s="1484"/>
      <c r="G6" s="1484"/>
      <c r="H6" s="1485"/>
      <c r="I6" s="1486"/>
      <c r="J6" s="1486"/>
    </row>
    <row r="7" spans="2:7" ht="15.75">
      <c r="B7" s="1481" t="s">
        <v>1052</v>
      </c>
      <c r="C7" s="1482"/>
      <c r="D7" s="1482"/>
      <c r="E7" s="1482"/>
      <c r="F7" s="1482"/>
      <c r="G7" s="1482"/>
    </row>
    <row r="8" spans="1:4" ht="27" customHeight="1">
      <c r="A8" s="1431" t="s">
        <v>455</v>
      </c>
      <c r="B8" s="1431"/>
      <c r="C8" s="1431"/>
      <c r="D8" s="1383"/>
    </row>
    <row r="9" spans="1:3" ht="14.25" customHeight="1">
      <c r="A9" s="1430" t="s">
        <v>784</v>
      </c>
      <c r="B9" s="1430"/>
      <c r="C9" s="1430"/>
    </row>
    <row r="10" spans="1:3" ht="15.75">
      <c r="A10" s="113"/>
      <c r="B10" s="1455" t="s">
        <v>950</v>
      </c>
      <c r="C10" s="1475"/>
    </row>
    <row r="11" spans="1:2" ht="15.75">
      <c r="A11" s="113"/>
      <c r="B11" s="116"/>
    </row>
    <row r="12" ht="18.75">
      <c r="B12" s="117" t="s">
        <v>47</v>
      </c>
    </row>
    <row r="13" spans="1:3" ht="15" customHeight="1">
      <c r="A13" s="118"/>
      <c r="C13" s="119" t="s">
        <v>459</v>
      </c>
    </row>
    <row r="14" spans="1:8" ht="74.25" customHeight="1">
      <c r="A14" s="120" t="s">
        <v>48</v>
      </c>
      <c r="B14" s="120" t="s">
        <v>49</v>
      </c>
      <c r="C14" s="125" t="s">
        <v>786</v>
      </c>
      <c r="D14" s="125" t="s">
        <v>943</v>
      </c>
      <c r="H14" s="1006"/>
    </row>
    <row r="15" spans="1:4" ht="15.75">
      <c r="A15" s="120">
        <v>1</v>
      </c>
      <c r="B15" s="121" t="s">
        <v>50</v>
      </c>
      <c r="C15" s="124" t="s">
        <v>51</v>
      </c>
      <c r="D15" s="124" t="s">
        <v>51</v>
      </c>
    </row>
    <row r="16" spans="1:4" ht="31.5">
      <c r="A16" s="120">
        <v>2</v>
      </c>
      <c r="B16" s="121" t="s">
        <v>52</v>
      </c>
      <c r="C16" s="774">
        <v>0</v>
      </c>
      <c r="D16" s="774">
        <v>0</v>
      </c>
    </row>
    <row r="17" spans="1:4" ht="15.75">
      <c r="A17" s="120">
        <v>3</v>
      </c>
      <c r="B17" s="121" t="s">
        <v>53</v>
      </c>
      <c r="C17" s="124"/>
      <c r="D17" s="124"/>
    </row>
    <row r="18" spans="1:4" ht="15.75">
      <c r="A18" s="120"/>
      <c r="B18" s="121" t="s">
        <v>54</v>
      </c>
      <c r="C18" s="774">
        <v>0</v>
      </c>
      <c r="D18" s="774">
        <v>0</v>
      </c>
    </row>
    <row r="19" ht="15.75">
      <c r="A19" s="118"/>
    </row>
    <row r="20" ht="15.75">
      <c r="A20" s="118"/>
    </row>
    <row r="21" spans="1:2" ht="18.75">
      <c r="A21" s="118"/>
      <c r="B21" s="117" t="s">
        <v>55</v>
      </c>
    </row>
    <row r="22" ht="18.75">
      <c r="A22" s="117"/>
    </row>
    <row r="23" ht="15.75">
      <c r="A23" s="118"/>
    </row>
    <row r="24" spans="1:4" ht="69" customHeight="1">
      <c r="A24" s="120" t="s">
        <v>48</v>
      </c>
      <c r="B24" s="120" t="s">
        <v>49</v>
      </c>
      <c r="C24" s="125" t="s">
        <v>788</v>
      </c>
      <c r="D24" s="125" t="s">
        <v>944</v>
      </c>
    </row>
    <row r="25" spans="1:4" ht="15.75">
      <c r="A25" s="120">
        <v>1</v>
      </c>
      <c r="B25" s="121" t="s">
        <v>50</v>
      </c>
      <c r="C25" s="124"/>
      <c r="D25" s="124"/>
    </row>
    <row r="26" spans="1:4" ht="31.5">
      <c r="A26" s="120">
        <v>2</v>
      </c>
      <c r="B26" s="121" t="s">
        <v>52</v>
      </c>
      <c r="C26" s="1059">
        <v>72763</v>
      </c>
      <c r="D26" s="1059">
        <v>0</v>
      </c>
    </row>
    <row r="27" spans="1:4" ht="15.75">
      <c r="A27" s="120">
        <v>3</v>
      </c>
      <c r="B27" s="121" t="s">
        <v>53</v>
      </c>
      <c r="C27" s="124"/>
      <c r="D27" s="124"/>
    </row>
    <row r="28" spans="1:4" ht="15.75">
      <c r="A28" s="120"/>
      <c r="B28" s="121" t="s">
        <v>54</v>
      </c>
      <c r="C28" s="774">
        <v>72763</v>
      </c>
      <c r="D28" s="774">
        <f>+D26</f>
        <v>0</v>
      </c>
    </row>
    <row r="29" ht="15.75">
      <c r="A29" s="123"/>
    </row>
  </sheetData>
  <sheetProtection/>
  <mergeCells count="10">
    <mergeCell ref="B6:J6"/>
    <mergeCell ref="B7:G7"/>
    <mergeCell ref="A9:C9"/>
    <mergeCell ref="B10:C10"/>
    <mergeCell ref="A1:D1"/>
    <mergeCell ref="A2:D2"/>
    <mergeCell ref="A3:D3"/>
    <mergeCell ref="A4:D4"/>
    <mergeCell ref="A5:D5"/>
    <mergeCell ref="A8:D8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A11" sqref="A11:G11"/>
    </sheetView>
  </sheetViews>
  <sheetFormatPr defaultColWidth="9.140625" defaultRowHeight="15"/>
  <cols>
    <col min="1" max="1" width="12.8515625" style="110" customWidth="1"/>
    <col min="2" max="2" width="16.00390625" style="110" customWidth="1"/>
    <col min="3" max="3" width="16.7109375" style="110" customWidth="1"/>
    <col min="4" max="4" width="16.140625" style="110" customWidth="1"/>
    <col min="5" max="5" width="15.57421875" style="110" customWidth="1"/>
    <col min="6" max="6" width="14.7109375" style="110" customWidth="1"/>
    <col min="7" max="7" width="17.421875" style="110" customWidth="1"/>
    <col min="8" max="8" width="7.8515625" style="110" customWidth="1"/>
    <col min="9" max="16384" width="9.140625" style="110" customWidth="1"/>
  </cols>
  <sheetData>
    <row r="1" spans="1:8" s="64" customFormat="1" ht="15.75" customHeight="1">
      <c r="A1" s="1382" t="s">
        <v>782</v>
      </c>
      <c r="B1" s="1382"/>
      <c r="C1" s="1382"/>
      <c r="D1" s="1382"/>
      <c r="E1" s="1382"/>
      <c r="F1" s="1382"/>
      <c r="G1" s="1382"/>
      <c r="H1" s="1379"/>
    </row>
    <row r="2" spans="1:8" s="64" customFormat="1" ht="15.75" customHeight="1">
      <c r="A2" s="1382" t="s">
        <v>458</v>
      </c>
      <c r="B2" s="1382"/>
      <c r="C2" s="1382"/>
      <c r="D2" s="1382"/>
      <c r="E2" s="1382"/>
      <c r="F2" s="1382"/>
      <c r="G2" s="1382"/>
      <c r="H2" s="1379"/>
    </row>
    <row r="3" spans="1:8" s="64" customFormat="1" ht="15.75" customHeight="1">
      <c r="A3" s="1382" t="s">
        <v>988</v>
      </c>
      <c r="B3" s="1382"/>
      <c r="C3" s="1382"/>
      <c r="D3" s="1382"/>
      <c r="E3" s="1382"/>
      <c r="F3" s="1382"/>
      <c r="G3" s="1382"/>
      <c r="H3" s="1379"/>
    </row>
    <row r="4" spans="1:8" s="65" customFormat="1" ht="16.5" customHeight="1">
      <c r="A4" s="1378" t="s">
        <v>456</v>
      </c>
      <c r="B4" s="1378"/>
      <c r="C4" s="1378"/>
      <c r="D4" s="1378"/>
      <c r="E4" s="1378"/>
      <c r="F4" s="1378"/>
      <c r="G4" s="1378"/>
      <c r="H4" s="1379"/>
    </row>
    <row r="5" spans="1:8" s="65" customFormat="1" ht="16.5" customHeight="1">
      <c r="A5" s="1368" t="str">
        <f>1!A5</f>
        <v>Курской области на 2018 год  и на плановый период 2019 и 2020 годов"</v>
      </c>
      <c r="B5" s="1368"/>
      <c r="C5" s="1368"/>
      <c r="D5" s="1368"/>
      <c r="E5" s="1368"/>
      <c r="F5" s="1368"/>
      <c r="G5" s="1368"/>
      <c r="H5" s="1368"/>
    </row>
    <row r="6" spans="1:8" ht="15.75">
      <c r="A6" s="1248"/>
      <c r="B6" s="1248"/>
      <c r="C6" s="1248"/>
      <c r="D6" s="1248"/>
      <c r="E6" s="1248"/>
      <c r="F6" s="1248"/>
      <c r="G6" s="1248"/>
      <c r="H6" s="1248"/>
    </row>
    <row r="7" spans="1:8" ht="15.75">
      <c r="A7" s="1248"/>
      <c r="B7" s="1248"/>
      <c r="C7" s="1248"/>
      <c r="D7" s="1248"/>
      <c r="E7" s="1248"/>
      <c r="F7" s="1248"/>
      <c r="G7" s="1248"/>
      <c r="H7" s="1248"/>
    </row>
    <row r="8" spans="1:8" ht="15.75">
      <c r="A8" s="113"/>
      <c r="B8" s="1497" t="s">
        <v>60</v>
      </c>
      <c r="C8" s="1497"/>
      <c r="D8" s="1497"/>
      <c r="E8" s="1497"/>
      <c r="F8" s="1497"/>
      <c r="G8" s="1008"/>
      <c r="H8" s="1248"/>
    </row>
    <row r="9" spans="1:8" ht="15.75">
      <c r="A9" s="1498" t="s">
        <v>883</v>
      </c>
      <c r="B9" s="1498"/>
      <c r="C9" s="1498"/>
      <c r="D9" s="1498"/>
      <c r="E9" s="1498"/>
      <c r="F9" s="1498"/>
      <c r="G9" s="1498"/>
      <c r="H9" s="1248"/>
    </row>
    <row r="10" spans="1:8" ht="15.75">
      <c r="A10" s="126"/>
      <c r="B10" s="1248"/>
      <c r="C10" s="1248"/>
      <c r="D10" s="1248"/>
      <c r="E10" s="1248"/>
      <c r="F10" s="1248"/>
      <c r="G10" s="1248"/>
      <c r="H10" s="1248"/>
    </row>
    <row r="11" spans="1:8" ht="33" customHeight="1">
      <c r="A11" s="1441" t="s">
        <v>945</v>
      </c>
      <c r="B11" s="1441"/>
      <c r="C11" s="1441"/>
      <c r="D11" s="1441"/>
      <c r="E11" s="1441"/>
      <c r="F11" s="1441"/>
      <c r="G11" s="1441"/>
      <c r="H11" s="1248"/>
    </row>
    <row r="12" spans="1:8" ht="15.75">
      <c r="A12" s="123"/>
      <c r="B12" s="1248"/>
      <c r="C12" s="1248"/>
      <c r="D12" s="1248"/>
      <c r="E12" s="1248"/>
      <c r="F12" s="1248"/>
      <c r="G12" s="1248"/>
      <c r="H12" s="1248"/>
    </row>
    <row r="13" spans="1:8" ht="63">
      <c r="A13" s="1249"/>
      <c r="B13" s="120" t="s">
        <v>61</v>
      </c>
      <c r="C13" s="120" t="s">
        <v>62</v>
      </c>
      <c r="D13" s="120" t="s">
        <v>63</v>
      </c>
      <c r="E13" s="120" t="s">
        <v>64</v>
      </c>
      <c r="F13" s="120" t="s">
        <v>65</v>
      </c>
      <c r="G13" s="120" t="s">
        <v>66</v>
      </c>
      <c r="H13" s="1248"/>
    </row>
    <row r="14" spans="1:8" ht="15.75">
      <c r="A14" s="120">
        <v>1</v>
      </c>
      <c r="B14" s="120">
        <v>2</v>
      </c>
      <c r="C14" s="120">
        <v>3</v>
      </c>
      <c r="D14" s="120">
        <v>4</v>
      </c>
      <c r="E14" s="120">
        <v>5</v>
      </c>
      <c r="F14" s="120">
        <v>6</v>
      </c>
      <c r="G14" s="120">
        <v>7</v>
      </c>
      <c r="H14" s="1248"/>
    </row>
    <row r="15" spans="1:8" ht="15.75">
      <c r="A15" s="120"/>
      <c r="B15" s="120" t="s">
        <v>51</v>
      </c>
      <c r="C15" s="120" t="s">
        <v>51</v>
      </c>
      <c r="D15" s="120">
        <v>0</v>
      </c>
      <c r="E15" s="120" t="s">
        <v>51</v>
      </c>
      <c r="F15" s="120" t="s">
        <v>51</v>
      </c>
      <c r="G15" s="120" t="s">
        <v>51</v>
      </c>
      <c r="H15" s="1248"/>
    </row>
    <row r="16" spans="1:8" ht="15.75">
      <c r="A16" s="123"/>
      <c r="B16" s="1248"/>
      <c r="C16" s="1248"/>
      <c r="D16" s="1248"/>
      <c r="E16" s="1248"/>
      <c r="F16" s="1248"/>
      <c r="G16" s="1248"/>
      <c r="H16" s="1248"/>
    </row>
    <row r="17" spans="1:8" ht="15.75">
      <c r="A17" s="1436" t="s">
        <v>67</v>
      </c>
      <c r="B17" s="1436"/>
      <c r="C17" s="1436"/>
      <c r="D17" s="1436"/>
      <c r="E17" s="1436"/>
      <c r="F17" s="1436"/>
      <c r="G17" s="1436"/>
      <c r="H17" s="1248"/>
    </row>
    <row r="18" spans="1:8" ht="15.75">
      <c r="A18" s="1437" t="s">
        <v>946</v>
      </c>
      <c r="B18" s="1437"/>
      <c r="C18" s="1437"/>
      <c r="D18" s="1437"/>
      <c r="E18" s="1437"/>
      <c r="F18" s="1437"/>
      <c r="G18" s="1437"/>
      <c r="H18" s="1248"/>
    </row>
    <row r="19" spans="1:8" ht="15.75">
      <c r="A19" s="129" t="s">
        <v>68</v>
      </c>
      <c r="B19" s="1248"/>
      <c r="C19" s="1248"/>
      <c r="D19" s="1248"/>
      <c r="E19" s="1248"/>
      <c r="F19" s="1248"/>
      <c r="G19" s="1248"/>
      <c r="H19" s="1248"/>
    </row>
    <row r="20" spans="1:8" ht="39.75" customHeight="1">
      <c r="A20" s="1490" t="s">
        <v>457</v>
      </c>
      <c r="B20" s="1490"/>
      <c r="C20" s="1490"/>
      <c r="D20" s="1491" t="s">
        <v>794</v>
      </c>
      <c r="E20" s="1492"/>
      <c r="F20" s="1492"/>
      <c r="G20" s="1493"/>
      <c r="H20" s="1248"/>
    </row>
    <row r="21" spans="1:8" ht="28.5" customHeight="1">
      <c r="A21" s="1490" t="s">
        <v>69</v>
      </c>
      <c r="B21" s="1490"/>
      <c r="C21" s="1490"/>
      <c r="D21" s="1494">
        <v>0</v>
      </c>
      <c r="E21" s="1495"/>
      <c r="F21" s="1495"/>
      <c r="G21" s="1496"/>
      <c r="H21" s="1248"/>
    </row>
    <row r="22" spans="1:4" ht="15.75">
      <c r="A22" s="129"/>
      <c r="D22" s="130"/>
    </row>
  </sheetData>
  <sheetProtection/>
  <mergeCells count="14">
    <mergeCell ref="A1:H1"/>
    <mergeCell ref="A2:H2"/>
    <mergeCell ref="A3:H3"/>
    <mergeCell ref="A4:H4"/>
    <mergeCell ref="A18:G18"/>
    <mergeCell ref="A20:C20"/>
    <mergeCell ref="D20:G20"/>
    <mergeCell ref="A11:G11"/>
    <mergeCell ref="A5:H5"/>
    <mergeCell ref="A21:C21"/>
    <mergeCell ref="D21:G21"/>
    <mergeCell ref="B8:F8"/>
    <mergeCell ref="A9:G9"/>
    <mergeCell ref="A17:G1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60" zoomScalePageLayoutView="0" workbookViewId="0" topLeftCell="A1">
      <selection activeCell="H20" sqref="H20"/>
    </sheetView>
  </sheetViews>
  <sheetFormatPr defaultColWidth="9.140625" defaultRowHeight="15"/>
  <cols>
    <col min="1" max="1" width="16.28125" style="110" customWidth="1"/>
    <col min="2" max="2" width="14.8515625" style="110" customWidth="1"/>
    <col min="3" max="3" width="12.7109375" style="110" customWidth="1"/>
    <col min="4" max="4" width="17.8515625" style="110" customWidth="1"/>
    <col min="5" max="5" width="18.8515625" style="110" customWidth="1"/>
    <col min="6" max="6" width="23.00390625" style="110" customWidth="1"/>
    <col min="7" max="7" width="33.28125" style="110" customWidth="1"/>
    <col min="8" max="8" width="26.140625" style="110" customWidth="1"/>
    <col min="9" max="16384" width="9.140625" style="110" customWidth="1"/>
  </cols>
  <sheetData>
    <row r="1" spans="1:8" s="64" customFormat="1" ht="15.75" customHeight="1">
      <c r="A1" s="1382" t="s">
        <v>791</v>
      </c>
      <c r="B1" s="1382"/>
      <c r="C1" s="1382"/>
      <c r="D1" s="1382"/>
      <c r="E1" s="1382"/>
      <c r="F1" s="1382"/>
      <c r="G1" s="1382"/>
      <c r="H1" s="1382"/>
    </row>
    <row r="2" spans="1:8" s="64" customFormat="1" ht="15.75" customHeight="1">
      <c r="A2" s="1382" t="s">
        <v>792</v>
      </c>
      <c r="B2" s="1382"/>
      <c r="C2" s="1382"/>
      <c r="D2" s="1382"/>
      <c r="E2" s="1382"/>
      <c r="F2" s="1382"/>
      <c r="G2" s="1382"/>
      <c r="H2" s="1503"/>
    </row>
    <row r="3" spans="1:8" s="64" customFormat="1" ht="15.75" customHeight="1">
      <c r="A3" s="1382" t="s">
        <v>994</v>
      </c>
      <c r="B3" s="1382"/>
      <c r="C3" s="1382"/>
      <c r="D3" s="1382"/>
      <c r="E3" s="1382"/>
      <c r="F3" s="1382"/>
      <c r="G3" s="1382"/>
      <c r="H3" s="1503"/>
    </row>
    <row r="4" spans="1:8" s="65" customFormat="1" ht="16.5" customHeight="1">
      <c r="A4" s="1378" t="s">
        <v>793</v>
      </c>
      <c r="B4" s="1378"/>
      <c r="C4" s="1378"/>
      <c r="D4" s="1378"/>
      <c r="E4" s="1378"/>
      <c r="F4" s="1378"/>
      <c r="G4" s="1378"/>
      <c r="H4" s="1503"/>
    </row>
    <row r="5" spans="1:8" s="65" customFormat="1" ht="16.5" customHeight="1">
      <c r="A5" s="1378" t="str">
        <f>1!A5</f>
        <v>Курской области на 2018 год  и на плановый период 2019 и 2020 годов"</v>
      </c>
      <c r="B5" s="1378"/>
      <c r="C5" s="1378"/>
      <c r="D5" s="1378"/>
      <c r="E5" s="1378"/>
      <c r="F5" s="1378"/>
      <c r="G5" s="1378"/>
      <c r="H5" s="1378"/>
    </row>
    <row r="6" spans="1:8" ht="15.75">
      <c r="A6" s="1248"/>
      <c r="B6" s="1248"/>
      <c r="C6" s="1248"/>
      <c r="D6" s="1248"/>
      <c r="E6" s="1248"/>
      <c r="F6" s="1248"/>
      <c r="G6" s="1248"/>
      <c r="H6" s="1248"/>
    </row>
    <row r="7" spans="1:8" ht="15.75">
      <c r="A7" s="1248"/>
      <c r="B7" s="1248"/>
      <c r="C7" s="1248"/>
      <c r="D7" s="1248"/>
      <c r="E7" s="1248"/>
      <c r="F7" s="1248"/>
      <c r="G7" s="1248"/>
      <c r="H7" s="1248"/>
    </row>
    <row r="8" spans="1:8" ht="15.75">
      <c r="A8" s="113"/>
      <c r="B8" s="1497" t="s">
        <v>60</v>
      </c>
      <c r="C8" s="1497"/>
      <c r="D8" s="1497"/>
      <c r="E8" s="1497"/>
      <c r="F8" s="1497"/>
      <c r="G8" s="1008"/>
      <c r="H8" s="1248"/>
    </row>
    <row r="9" spans="1:8" ht="15.75">
      <c r="A9" s="1498" t="s">
        <v>789</v>
      </c>
      <c r="B9" s="1498"/>
      <c r="C9" s="1498"/>
      <c r="D9" s="1498"/>
      <c r="E9" s="1498"/>
      <c r="F9" s="1498"/>
      <c r="G9" s="1498"/>
      <c r="H9" s="1248"/>
    </row>
    <row r="10" spans="1:8" ht="15.75">
      <c r="A10" s="126"/>
      <c r="B10" s="1248"/>
      <c r="C10" s="1455" t="s">
        <v>950</v>
      </c>
      <c r="D10" s="1376"/>
      <c r="E10" s="1376"/>
      <c r="F10" s="1248"/>
      <c r="G10" s="1248"/>
      <c r="H10" s="1248"/>
    </row>
    <row r="11" spans="1:8" ht="33" customHeight="1">
      <c r="A11" s="1441" t="s">
        <v>947</v>
      </c>
      <c r="B11" s="1441"/>
      <c r="C11" s="1441"/>
      <c r="D11" s="1441"/>
      <c r="E11" s="1441"/>
      <c r="F11" s="1441"/>
      <c r="G11" s="1441"/>
      <c r="H11" s="1248"/>
    </row>
    <row r="12" spans="1:8" ht="15.75">
      <c r="A12" s="123"/>
      <c r="B12" s="1248"/>
      <c r="C12" s="1248"/>
      <c r="D12" s="1248"/>
      <c r="E12" s="1248"/>
      <c r="F12" s="1248"/>
      <c r="G12" s="1248"/>
      <c r="H12" s="1248"/>
    </row>
    <row r="13" spans="1:8" ht="63">
      <c r="A13" s="1249"/>
      <c r="B13" s="120" t="s">
        <v>61</v>
      </c>
      <c r="C13" s="120" t="s">
        <v>62</v>
      </c>
      <c r="D13" s="120" t="s">
        <v>63</v>
      </c>
      <c r="E13" s="120" t="s">
        <v>64</v>
      </c>
      <c r="F13" s="120" t="s">
        <v>65</v>
      </c>
      <c r="G13" s="120" t="s">
        <v>66</v>
      </c>
      <c r="H13" s="1248"/>
    </row>
    <row r="14" spans="1:8" ht="15.75">
      <c r="A14" s="120">
        <v>1</v>
      </c>
      <c r="B14" s="120">
        <v>2</v>
      </c>
      <c r="C14" s="120">
        <v>3</v>
      </c>
      <c r="D14" s="120">
        <v>4</v>
      </c>
      <c r="E14" s="120">
        <v>5</v>
      </c>
      <c r="F14" s="120">
        <v>6</v>
      </c>
      <c r="G14" s="120">
        <v>7</v>
      </c>
      <c r="H14" s="1248"/>
    </row>
    <row r="15" spans="1:8" ht="15.75">
      <c r="A15" s="120"/>
      <c r="B15" s="120" t="s">
        <v>51</v>
      </c>
      <c r="C15" s="120" t="s">
        <v>51</v>
      </c>
      <c r="D15" s="120">
        <v>0</v>
      </c>
      <c r="E15" s="120" t="s">
        <v>51</v>
      </c>
      <c r="F15" s="120" t="s">
        <v>51</v>
      </c>
      <c r="G15" s="120" t="s">
        <v>51</v>
      </c>
      <c r="H15" s="1248"/>
    </row>
    <row r="16" spans="1:8" ht="15.75">
      <c r="A16" s="123"/>
      <c r="B16" s="1248"/>
      <c r="C16" s="1248"/>
      <c r="D16" s="1248"/>
      <c r="E16" s="1248"/>
      <c r="F16" s="1248"/>
      <c r="G16" s="1248"/>
      <c r="H16" s="1248"/>
    </row>
    <row r="17" spans="1:8" ht="15.75">
      <c r="A17" s="1436" t="s">
        <v>67</v>
      </c>
      <c r="B17" s="1436"/>
      <c r="C17" s="1436"/>
      <c r="D17" s="1436"/>
      <c r="E17" s="1436"/>
      <c r="F17" s="1436"/>
      <c r="G17" s="1436"/>
      <c r="H17" s="1248"/>
    </row>
    <row r="18" spans="1:8" ht="15.75">
      <c r="A18" s="1437" t="s">
        <v>948</v>
      </c>
      <c r="B18" s="1437"/>
      <c r="C18" s="1437"/>
      <c r="D18" s="1437"/>
      <c r="E18" s="1437"/>
      <c r="F18" s="1437"/>
      <c r="G18" s="1437"/>
      <c r="H18" s="1248"/>
    </row>
    <row r="19" spans="1:8" ht="15.75">
      <c r="A19" s="129" t="s">
        <v>68</v>
      </c>
      <c r="B19" s="1248"/>
      <c r="C19" s="1248"/>
      <c r="D19" s="1248"/>
      <c r="E19" s="1248"/>
      <c r="F19" s="1248"/>
      <c r="G19" s="1248"/>
      <c r="H19" s="1248"/>
    </row>
    <row r="20" spans="1:8" ht="111.75" customHeight="1">
      <c r="A20" s="1500" t="s">
        <v>795</v>
      </c>
      <c r="B20" s="1500"/>
      <c r="C20" s="1500"/>
      <c r="D20" s="1501" t="s">
        <v>790</v>
      </c>
      <c r="E20" s="1502"/>
      <c r="F20" s="1500" t="s">
        <v>949</v>
      </c>
      <c r="G20" s="1500"/>
      <c r="H20" s="1248"/>
    </row>
    <row r="21" spans="1:8" ht="87" customHeight="1">
      <c r="A21" s="1500" t="s">
        <v>69</v>
      </c>
      <c r="B21" s="1500"/>
      <c r="C21" s="1500"/>
      <c r="D21" s="1499">
        <v>0</v>
      </c>
      <c r="E21" s="1499"/>
      <c r="F21" s="1499">
        <v>0</v>
      </c>
      <c r="G21" s="1499"/>
      <c r="H21" s="1248"/>
    </row>
    <row r="22" spans="1:4" ht="15.75">
      <c r="A22" s="129"/>
      <c r="D22" s="130"/>
    </row>
  </sheetData>
  <sheetProtection/>
  <mergeCells count="17">
    <mergeCell ref="C10:E10"/>
    <mergeCell ref="A1:H1"/>
    <mergeCell ref="A2:H2"/>
    <mergeCell ref="A3:H3"/>
    <mergeCell ref="A4:H4"/>
    <mergeCell ref="A5:H5"/>
    <mergeCell ref="B8:F8"/>
    <mergeCell ref="D21:E21"/>
    <mergeCell ref="F21:G21"/>
    <mergeCell ref="A21:C21"/>
    <mergeCell ref="A9:G9"/>
    <mergeCell ref="A11:G11"/>
    <mergeCell ref="A17:G17"/>
    <mergeCell ref="A18:G18"/>
    <mergeCell ref="A20:C20"/>
    <mergeCell ref="D20:E20"/>
    <mergeCell ref="F20:G20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PageLayoutView="0" workbookViewId="0" topLeftCell="A1">
      <selection activeCell="G13" sqref="G13"/>
    </sheetView>
  </sheetViews>
  <sheetFormatPr defaultColWidth="9.140625" defaultRowHeight="15"/>
  <cols>
    <col min="1" max="1" width="39.57421875" style="87" customWidth="1"/>
    <col min="2" max="2" width="61.8515625" style="88" customWidth="1"/>
    <col min="3" max="3" width="19.421875" style="89" customWidth="1"/>
    <col min="4" max="4" width="17.00390625" style="86" customWidth="1"/>
    <col min="5" max="16384" width="9.140625" style="86" customWidth="1"/>
  </cols>
  <sheetData>
    <row r="1" spans="1:4" s="73" customFormat="1" ht="15.75">
      <c r="A1" s="1003"/>
      <c r="B1" s="1380" t="s">
        <v>776</v>
      </c>
      <c r="C1" s="1381"/>
      <c r="D1" s="1376"/>
    </row>
    <row r="2" spans="1:6" s="64" customFormat="1" ht="15.75" customHeight="1">
      <c r="A2" s="1382" t="s">
        <v>458</v>
      </c>
      <c r="B2" s="1382"/>
      <c r="C2" s="1382"/>
      <c r="D2" s="1379"/>
      <c r="E2" s="76"/>
      <c r="F2" s="76"/>
    </row>
    <row r="3" spans="1:6" s="64" customFormat="1" ht="15.75" customHeight="1">
      <c r="A3" s="1382" t="s">
        <v>987</v>
      </c>
      <c r="B3" s="1382"/>
      <c r="C3" s="1382"/>
      <c r="D3" s="1379"/>
      <c r="E3" s="76"/>
      <c r="F3" s="76"/>
    </row>
    <row r="4" spans="1:6" s="65" customFormat="1" ht="16.5" customHeight="1">
      <c r="A4" s="1378" t="s">
        <v>445</v>
      </c>
      <c r="B4" s="1378"/>
      <c r="C4" s="1378"/>
      <c r="D4" s="1379"/>
      <c r="E4" s="77"/>
      <c r="F4" s="77"/>
    </row>
    <row r="5" spans="1:6" s="65" customFormat="1" ht="16.5" customHeight="1">
      <c r="A5" s="1378" t="s">
        <v>882</v>
      </c>
      <c r="B5" s="1378"/>
      <c r="C5" s="1378"/>
      <c r="D5" s="1379"/>
      <c r="E5" s="77"/>
      <c r="F5" s="77"/>
    </row>
    <row r="6" spans="1:4" s="75" customFormat="1" ht="15.75">
      <c r="A6" s="1373" t="s">
        <v>995</v>
      </c>
      <c r="B6" s="1383"/>
      <c r="C6" s="1383"/>
      <c r="D6" s="1383"/>
    </row>
    <row r="7" spans="1:4" s="75" customFormat="1" ht="18.75">
      <c r="A7" s="78"/>
      <c r="B7" s="1373" t="s">
        <v>1048</v>
      </c>
      <c r="C7" s="1384"/>
      <c r="D7" s="1384"/>
    </row>
    <row r="8" spans="1:3" s="90" customFormat="1" ht="57.75" customHeight="1">
      <c r="A8" s="1369" t="s">
        <v>886</v>
      </c>
      <c r="B8" s="1369"/>
      <c r="C8" s="1369"/>
    </row>
    <row r="9" spans="1:3" s="90" customFormat="1" ht="18.75">
      <c r="A9" s="1369" t="s">
        <v>977</v>
      </c>
      <c r="B9" s="1369"/>
      <c r="C9" s="1369"/>
    </row>
    <row r="10" spans="1:3" s="90" customFormat="1" ht="18.75">
      <c r="A10" s="78"/>
      <c r="B10" s="81" t="s">
        <v>950</v>
      </c>
      <c r="C10" s="91"/>
    </row>
    <row r="11" spans="1:3" s="90" customFormat="1" ht="18.75">
      <c r="A11" s="78"/>
      <c r="C11" s="91" t="s">
        <v>459</v>
      </c>
    </row>
    <row r="12" spans="1:4" s="94" customFormat="1" ht="54" customHeight="1">
      <c r="A12" s="92" t="s">
        <v>132</v>
      </c>
      <c r="B12" s="92" t="s">
        <v>200</v>
      </c>
      <c r="C12" s="93" t="s">
        <v>884</v>
      </c>
      <c r="D12" s="93" t="s">
        <v>885</v>
      </c>
    </row>
    <row r="13" spans="1:4" s="94" customFormat="1" ht="56.25">
      <c r="A13" s="95" t="s">
        <v>17</v>
      </c>
      <c r="B13" s="96" t="s">
        <v>18</v>
      </c>
      <c r="C13" s="1246">
        <f>SUM(C14,C17,C21,C34)</f>
        <v>0</v>
      </c>
      <c r="D13" s="1060">
        <v>0</v>
      </c>
    </row>
    <row r="14" spans="1:4" s="94" customFormat="1" ht="39.75" customHeight="1">
      <c r="A14" s="1032" t="s">
        <v>800</v>
      </c>
      <c r="B14" s="1040" t="s">
        <v>20</v>
      </c>
      <c r="C14" s="1245">
        <f>SUM(C15)</f>
        <v>0</v>
      </c>
      <c r="D14" s="1039">
        <v>0</v>
      </c>
    </row>
    <row r="15" spans="1:4" s="94" customFormat="1" ht="48.75" customHeight="1">
      <c r="A15" s="98" t="s">
        <v>19</v>
      </c>
      <c r="B15" s="99" t="s">
        <v>801</v>
      </c>
      <c r="C15" s="1246">
        <f>SUM(C16,C19)</f>
        <v>0</v>
      </c>
      <c r="D15" s="1038">
        <v>0</v>
      </c>
    </row>
    <row r="16" spans="1:4" s="94" customFormat="1" ht="50.25" customHeight="1">
      <c r="A16" s="100" t="s">
        <v>21</v>
      </c>
      <c r="B16" s="101" t="s">
        <v>22</v>
      </c>
      <c r="C16" s="863">
        <v>72763</v>
      </c>
      <c r="D16" s="863">
        <v>0</v>
      </c>
    </row>
    <row r="17" spans="1:4" s="94" customFormat="1" ht="56.25" customHeight="1">
      <c r="A17" s="100" t="s">
        <v>39</v>
      </c>
      <c r="B17" s="101" t="s">
        <v>40</v>
      </c>
      <c r="C17" s="1244">
        <v>72763</v>
      </c>
      <c r="D17" s="1039">
        <v>0</v>
      </c>
    </row>
    <row r="18" spans="1:4" s="94" customFormat="1" ht="67.5" customHeight="1">
      <c r="A18" s="100" t="s">
        <v>23</v>
      </c>
      <c r="B18" s="101" t="s">
        <v>24</v>
      </c>
      <c r="C18" s="1037">
        <f>C19</f>
        <v>-72763</v>
      </c>
      <c r="D18" s="1039">
        <v>0</v>
      </c>
    </row>
    <row r="19" spans="1:4" s="94" customFormat="1" ht="55.5" customHeight="1">
      <c r="A19" s="100" t="s">
        <v>41</v>
      </c>
      <c r="B19" s="101" t="s">
        <v>42</v>
      </c>
      <c r="C19" s="1033">
        <v>-72763</v>
      </c>
      <c r="D19" s="1039">
        <v>0</v>
      </c>
    </row>
    <row r="20" spans="1:4" s="94" customFormat="1" ht="18.75">
      <c r="A20" s="1032" t="s">
        <v>17</v>
      </c>
      <c r="B20" s="1040" t="s">
        <v>802</v>
      </c>
      <c r="C20" s="1033">
        <v>0</v>
      </c>
      <c r="D20" s="863">
        <v>0</v>
      </c>
    </row>
    <row r="21" spans="1:4" s="94" customFormat="1" ht="37.5">
      <c r="A21" s="98" t="s">
        <v>25</v>
      </c>
      <c r="B21" s="99" t="s">
        <v>26</v>
      </c>
      <c r="C21" s="1351">
        <f>SUM(C22,C26)</f>
        <v>-72763</v>
      </c>
      <c r="D21" s="1035">
        <v>0</v>
      </c>
    </row>
    <row r="22" spans="1:4" s="94" customFormat="1" ht="18.75">
      <c r="A22" s="100" t="s">
        <v>27</v>
      </c>
      <c r="B22" s="101" t="s">
        <v>28</v>
      </c>
      <c r="C22" s="654">
        <f aca="true" t="shared" si="0" ref="C22:D24">C23</f>
        <v>-2121332</v>
      </c>
      <c r="D22" s="654">
        <f t="shared" si="0"/>
        <v>-2078343</v>
      </c>
    </row>
    <row r="23" spans="1:4" s="94" customFormat="1" ht="18.75">
      <c r="A23" s="100" t="s">
        <v>29</v>
      </c>
      <c r="B23" s="101" t="s">
        <v>30</v>
      </c>
      <c r="C23" s="654">
        <f t="shared" si="0"/>
        <v>-2121332</v>
      </c>
      <c r="D23" s="654">
        <f t="shared" si="0"/>
        <v>-2078343</v>
      </c>
    </row>
    <row r="24" spans="1:4" s="94" customFormat="1" ht="40.5" customHeight="1">
      <c r="A24" s="100" t="s">
        <v>31</v>
      </c>
      <c r="B24" s="101" t="s">
        <v>32</v>
      </c>
      <c r="C24" s="654">
        <f t="shared" si="0"/>
        <v>-2121332</v>
      </c>
      <c r="D24" s="654">
        <f t="shared" si="0"/>
        <v>-2078343</v>
      </c>
    </row>
    <row r="25" spans="1:4" s="94" customFormat="1" ht="37.5">
      <c r="A25" s="100" t="s">
        <v>43</v>
      </c>
      <c r="B25" s="101" t="s">
        <v>46</v>
      </c>
      <c r="C25" s="1096">
        <v>-2121332</v>
      </c>
      <c r="D25" s="1097">
        <v>-2078343</v>
      </c>
    </row>
    <row r="26" spans="1:4" s="94" customFormat="1" ht="18.75">
      <c r="A26" s="100" t="s">
        <v>33</v>
      </c>
      <c r="B26" s="101" t="s">
        <v>34</v>
      </c>
      <c r="C26" s="654">
        <f aca="true" t="shared" si="1" ref="C26:D28">C27</f>
        <v>2048569</v>
      </c>
      <c r="D26" s="654">
        <f t="shared" si="1"/>
        <v>2078343</v>
      </c>
    </row>
    <row r="27" spans="1:4" s="94" customFormat="1" ht="18.75">
      <c r="A27" s="100" t="s">
        <v>35</v>
      </c>
      <c r="B27" s="101" t="s">
        <v>36</v>
      </c>
      <c r="C27" s="654">
        <f t="shared" si="1"/>
        <v>2048569</v>
      </c>
      <c r="D27" s="654">
        <f t="shared" si="1"/>
        <v>2078343</v>
      </c>
    </row>
    <row r="28" spans="1:4" s="94" customFormat="1" ht="37.5" customHeight="1">
      <c r="A28" s="100" t="s">
        <v>37</v>
      </c>
      <c r="B28" s="101" t="s">
        <v>38</v>
      </c>
      <c r="C28" s="654">
        <f t="shared" si="1"/>
        <v>2048569</v>
      </c>
      <c r="D28" s="654">
        <f t="shared" si="1"/>
        <v>2078343</v>
      </c>
    </row>
    <row r="29" spans="1:4" s="94" customFormat="1" ht="37.5">
      <c r="A29" s="100" t="s">
        <v>44</v>
      </c>
      <c r="B29" s="101" t="s">
        <v>45</v>
      </c>
      <c r="C29" s="1096">
        <v>2048569</v>
      </c>
      <c r="D29" s="1097">
        <v>2078343</v>
      </c>
    </row>
    <row r="30" spans="1:4" s="94" customFormat="1" ht="37.5">
      <c r="A30" s="612"/>
      <c r="B30" s="613" t="s">
        <v>423</v>
      </c>
      <c r="C30" s="655">
        <f>SUM(C13)</f>
        <v>0</v>
      </c>
      <c r="D30" s="655">
        <f>SUM(D13)</f>
        <v>0</v>
      </c>
    </row>
    <row r="31" spans="1:3" s="94" customFormat="1" ht="18.75">
      <c r="A31" s="103"/>
      <c r="B31" s="104"/>
      <c r="C31" s="105"/>
    </row>
    <row r="32" spans="1:3" s="94" customFormat="1" ht="18.75">
      <c r="A32" s="103"/>
      <c r="B32" s="104"/>
      <c r="C32" s="105"/>
    </row>
    <row r="33" spans="1:3" s="94" customFormat="1" ht="18.75">
      <c r="A33" s="103"/>
      <c r="B33" s="614"/>
      <c r="C33" s="105"/>
    </row>
    <row r="34" spans="1:3" s="94" customFormat="1" ht="18.75">
      <c r="A34" s="103"/>
      <c r="B34" s="104"/>
      <c r="C34" s="105"/>
    </row>
    <row r="35" spans="1:3" s="94" customFormat="1" ht="18.75">
      <c r="A35" s="103"/>
      <c r="B35" s="104"/>
      <c r="C35" s="105"/>
    </row>
    <row r="36" spans="1:3" s="94" customFormat="1" ht="18.75">
      <c r="A36" s="103"/>
      <c r="B36" s="104"/>
      <c r="C36" s="105"/>
    </row>
    <row r="37" spans="1:3" s="94" customFormat="1" ht="18.75">
      <c r="A37" s="103"/>
      <c r="B37" s="104"/>
      <c r="C37" s="105"/>
    </row>
    <row r="38" spans="1:3" s="94" customFormat="1" ht="18.75">
      <c r="A38" s="103"/>
      <c r="B38" s="104"/>
      <c r="C38" s="105"/>
    </row>
    <row r="39" spans="1:3" s="94" customFormat="1" ht="18.75">
      <c r="A39" s="103"/>
      <c r="B39" s="104"/>
      <c r="C39" s="105"/>
    </row>
    <row r="40" spans="1:3" s="94" customFormat="1" ht="18.75">
      <c r="A40" s="103"/>
      <c r="B40" s="104"/>
      <c r="C40" s="105"/>
    </row>
    <row r="41" spans="1:3" s="94" customFormat="1" ht="18.75">
      <c r="A41" s="103"/>
      <c r="B41" s="104"/>
      <c r="C41" s="105"/>
    </row>
  </sheetData>
  <sheetProtection/>
  <mergeCells count="9">
    <mergeCell ref="A4:D4"/>
    <mergeCell ref="A5:D5"/>
    <mergeCell ref="A9:C9"/>
    <mergeCell ref="A8:C8"/>
    <mergeCell ref="B1:D1"/>
    <mergeCell ref="A2:D2"/>
    <mergeCell ref="A3:D3"/>
    <mergeCell ref="A6:D6"/>
    <mergeCell ref="B7:D7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SheetLayoutView="100" zoomScalePageLayoutView="0" workbookViewId="0" topLeftCell="A55">
      <selection activeCell="C7" sqref="C7"/>
    </sheetView>
  </sheetViews>
  <sheetFormatPr defaultColWidth="8.8515625" defaultRowHeight="15"/>
  <cols>
    <col min="1" max="1" width="9.140625" style="73" customWidth="1"/>
    <col min="2" max="2" width="25.421875" style="82" customWidth="1"/>
    <col min="3" max="3" width="74.140625" style="73" customWidth="1"/>
    <col min="4" max="16384" width="8.8515625" style="73" customWidth="1"/>
  </cols>
  <sheetData>
    <row r="1" spans="1:6" s="64" customFormat="1" ht="15.75" customHeight="1">
      <c r="A1" s="1386" t="s">
        <v>143</v>
      </c>
      <c r="B1" s="1386"/>
      <c r="C1" s="1386"/>
      <c r="D1" s="76"/>
      <c r="E1" s="76"/>
      <c r="F1" s="76"/>
    </row>
    <row r="2" spans="1:6" s="64" customFormat="1" ht="15.75" customHeight="1">
      <c r="A2" s="1386" t="s">
        <v>460</v>
      </c>
      <c r="B2" s="1386"/>
      <c r="C2" s="1386"/>
      <c r="D2" s="76"/>
      <c r="E2" s="76"/>
      <c r="F2" s="76"/>
    </row>
    <row r="3" spans="1:6" s="64" customFormat="1" ht="15.75" customHeight="1">
      <c r="A3" s="1386" t="s">
        <v>988</v>
      </c>
      <c r="B3" s="1386"/>
      <c r="C3" s="1386"/>
      <c r="D3" s="76"/>
      <c r="E3" s="76"/>
      <c r="F3" s="76"/>
    </row>
    <row r="4" spans="1:6" s="65" customFormat="1" ht="16.5" customHeight="1">
      <c r="A4" s="1387" t="s">
        <v>445</v>
      </c>
      <c r="B4" s="1387"/>
      <c r="C4" s="1387"/>
      <c r="D4" s="77"/>
      <c r="E4" s="77"/>
      <c r="F4" s="77"/>
    </row>
    <row r="5" spans="1:6" s="65" customFormat="1" ht="16.5" customHeight="1">
      <c r="A5" s="1387" t="s">
        <v>882</v>
      </c>
      <c r="B5" s="1387"/>
      <c r="C5" s="1387"/>
      <c r="D5" s="77"/>
      <c r="E5" s="77"/>
      <c r="F5" s="77"/>
    </row>
    <row r="6" spans="1:6" ht="15.75">
      <c r="A6" s="226"/>
      <c r="B6"/>
      <c r="C6" s="1375" t="s">
        <v>996</v>
      </c>
      <c r="D6" s="1395"/>
      <c r="E6" s="1395"/>
      <c r="F6" s="1395"/>
    </row>
    <row r="7" spans="1:6" ht="15.75">
      <c r="A7" s="226"/>
      <c r="B7"/>
      <c r="C7" s="72" t="s">
        <v>1049</v>
      </c>
      <c r="D7" s="1373"/>
      <c r="E7" s="1384"/>
      <c r="F7" s="1384"/>
    </row>
    <row r="8" spans="1:6" ht="38.25" customHeight="1">
      <c r="A8" s="1388" t="s">
        <v>141</v>
      </c>
      <c r="B8" s="1388"/>
      <c r="C8" s="1388"/>
      <c r="D8"/>
      <c r="E8"/>
      <c r="F8"/>
    </row>
    <row r="9" spans="1:6" ht="14.25" customHeight="1">
      <c r="A9" s="1388" t="s">
        <v>446</v>
      </c>
      <c r="B9" s="1388"/>
      <c r="C9" s="1388"/>
      <c r="D9"/>
      <c r="E9"/>
      <c r="F9"/>
    </row>
    <row r="10" spans="1:6" ht="18.75">
      <c r="A10" s="226"/>
      <c r="B10" s="228"/>
      <c r="C10"/>
      <c r="D10"/>
      <c r="E10"/>
      <c r="F10"/>
    </row>
    <row r="11" spans="1:6" s="83" customFormat="1" ht="77.25" customHeight="1">
      <c r="A11" s="208" t="s">
        <v>142</v>
      </c>
      <c r="B11" s="208" t="s">
        <v>505</v>
      </c>
      <c r="C11" s="208" t="s">
        <v>367</v>
      </c>
      <c r="D11" s="214"/>
      <c r="E11" s="214"/>
      <c r="F11" s="214"/>
    </row>
    <row r="12" spans="1:6" s="83" customFormat="1" ht="31.5">
      <c r="A12" s="227"/>
      <c r="B12" s="229"/>
      <c r="C12" s="155" t="s">
        <v>447</v>
      </c>
      <c r="D12" s="214"/>
      <c r="E12" s="214"/>
      <c r="F12" s="214"/>
    </row>
    <row r="13" spans="1:6" s="79" customFormat="1" ht="63">
      <c r="A13" s="138" t="s">
        <v>149</v>
      </c>
      <c r="B13" s="656" t="s">
        <v>102</v>
      </c>
      <c r="C13" s="136" t="s">
        <v>277</v>
      </c>
      <c r="D13" s="218"/>
      <c r="E13" s="218"/>
      <c r="F13" s="218"/>
    </row>
    <row r="14" spans="1:6" s="79" customFormat="1" ht="47.25">
      <c r="A14" s="138" t="s">
        <v>149</v>
      </c>
      <c r="B14" s="657" t="s">
        <v>278</v>
      </c>
      <c r="C14" s="136" t="s">
        <v>831</v>
      </c>
      <c r="D14" s="218"/>
      <c r="E14" s="218"/>
      <c r="F14" s="218"/>
    </row>
    <row r="15" spans="1:6" s="79" customFormat="1" ht="48" customHeight="1">
      <c r="A15" s="138" t="s">
        <v>149</v>
      </c>
      <c r="B15" s="657" t="s">
        <v>279</v>
      </c>
      <c r="C15" s="136" t="s">
        <v>832</v>
      </c>
      <c r="D15" s="218"/>
      <c r="E15" s="218"/>
      <c r="F15" s="218"/>
    </row>
    <row r="16" spans="1:3" s="79" customFormat="1" ht="31.5">
      <c r="A16" s="138" t="s">
        <v>149</v>
      </c>
      <c r="B16" s="657" t="s">
        <v>280</v>
      </c>
      <c r="C16" s="136" t="s">
        <v>833</v>
      </c>
    </row>
    <row r="17" spans="1:3" s="79" customFormat="1" ht="72.75" customHeight="1">
      <c r="A17" s="138" t="s">
        <v>149</v>
      </c>
      <c r="B17" s="657" t="s">
        <v>281</v>
      </c>
      <c r="C17" s="136" t="s">
        <v>834</v>
      </c>
    </row>
    <row r="18" spans="1:3" s="79" customFormat="1" ht="63">
      <c r="A18" s="138" t="s">
        <v>149</v>
      </c>
      <c r="B18" s="657" t="s">
        <v>282</v>
      </c>
      <c r="C18" s="136" t="s">
        <v>835</v>
      </c>
    </row>
    <row r="19" spans="1:3" s="79" customFormat="1" ht="15">
      <c r="A19" s="1391" t="s">
        <v>149</v>
      </c>
      <c r="B19" s="1393" t="s">
        <v>284</v>
      </c>
      <c r="C19" s="1389" t="s">
        <v>836</v>
      </c>
    </row>
    <row r="20" spans="1:3" s="79" customFormat="1" ht="15">
      <c r="A20" s="1391"/>
      <c r="B20" s="1393"/>
      <c r="C20" s="1389"/>
    </row>
    <row r="21" spans="1:3" s="79" customFormat="1" ht="15">
      <c r="A21" s="1391" t="s">
        <v>149</v>
      </c>
      <c r="B21" s="1393" t="s">
        <v>285</v>
      </c>
      <c r="C21" s="1389" t="s">
        <v>983</v>
      </c>
    </row>
    <row r="22" spans="1:3" s="79" customFormat="1" ht="54" customHeight="1">
      <c r="A22" s="1392"/>
      <c r="B22" s="1393"/>
      <c r="C22" s="1389"/>
    </row>
    <row r="23" spans="1:3" s="79" customFormat="1" ht="47.25">
      <c r="A23" s="138" t="s">
        <v>149</v>
      </c>
      <c r="B23" s="658" t="s">
        <v>286</v>
      </c>
      <c r="C23" s="225" t="s">
        <v>837</v>
      </c>
    </row>
    <row r="24" spans="1:3" s="79" customFormat="1" ht="83.25" customHeight="1">
      <c r="A24" s="138" t="s">
        <v>149</v>
      </c>
      <c r="B24" s="657" t="s">
        <v>7</v>
      </c>
      <c r="C24" s="215" t="s">
        <v>838</v>
      </c>
    </row>
    <row r="25" spans="1:3" s="79" customFormat="1" ht="47.25">
      <c r="A25" s="138" t="s">
        <v>149</v>
      </c>
      <c r="B25" s="657" t="s">
        <v>8</v>
      </c>
      <c r="C25" s="215" t="s">
        <v>839</v>
      </c>
    </row>
    <row r="26" spans="1:3" s="79" customFormat="1" ht="31.5">
      <c r="A26" s="138" t="s">
        <v>149</v>
      </c>
      <c r="B26" s="657" t="s">
        <v>9</v>
      </c>
      <c r="C26" s="215" t="s">
        <v>840</v>
      </c>
    </row>
    <row r="27" spans="1:3" s="79" customFormat="1" ht="49.5" customHeight="1">
      <c r="A27" s="138" t="s">
        <v>149</v>
      </c>
      <c r="B27" s="657" t="s">
        <v>287</v>
      </c>
      <c r="C27" s="1247" t="s">
        <v>841</v>
      </c>
    </row>
    <row r="28" spans="1:3" s="79" customFormat="1" ht="66" customHeight="1">
      <c r="A28" s="138" t="s">
        <v>149</v>
      </c>
      <c r="B28" s="657" t="s">
        <v>288</v>
      </c>
      <c r="C28" s="136" t="s">
        <v>842</v>
      </c>
    </row>
    <row r="29" spans="1:3" s="79" customFormat="1" ht="31.5">
      <c r="A29" s="138" t="s">
        <v>149</v>
      </c>
      <c r="B29" s="657" t="s">
        <v>289</v>
      </c>
      <c r="C29" s="136" t="s">
        <v>843</v>
      </c>
    </row>
    <row r="30" spans="1:3" s="79" customFormat="1" ht="15.75">
      <c r="A30" s="138" t="s">
        <v>149</v>
      </c>
      <c r="B30" s="659" t="s">
        <v>291</v>
      </c>
      <c r="C30" s="219" t="s">
        <v>844</v>
      </c>
    </row>
    <row r="31" spans="1:3" ht="30" customHeight="1">
      <c r="A31" s="138" t="s">
        <v>149</v>
      </c>
      <c r="B31" s="657" t="s">
        <v>292</v>
      </c>
      <c r="C31" s="136" t="s">
        <v>845</v>
      </c>
    </row>
    <row r="32" spans="1:3" ht="80.25" customHeight="1">
      <c r="A32" s="138" t="s">
        <v>149</v>
      </c>
      <c r="B32" s="657" t="s">
        <v>293</v>
      </c>
      <c r="C32" s="136" t="s">
        <v>846</v>
      </c>
    </row>
    <row r="33" spans="1:3" ht="80.25" customHeight="1">
      <c r="A33" s="138" t="s">
        <v>149</v>
      </c>
      <c r="B33" s="657" t="s">
        <v>294</v>
      </c>
      <c r="C33" s="136" t="s">
        <v>847</v>
      </c>
    </row>
    <row r="34" spans="1:3" ht="78.75">
      <c r="A34" s="138" t="s">
        <v>149</v>
      </c>
      <c r="B34" s="657" t="s">
        <v>295</v>
      </c>
      <c r="C34" s="136" t="s">
        <v>848</v>
      </c>
    </row>
    <row r="35" spans="1:3" ht="78.75">
      <c r="A35" s="138" t="s">
        <v>149</v>
      </c>
      <c r="B35" s="657" t="s">
        <v>296</v>
      </c>
      <c r="C35" s="136" t="s">
        <v>849</v>
      </c>
    </row>
    <row r="36" spans="1:3" ht="47.25">
      <c r="A36" s="138" t="s">
        <v>149</v>
      </c>
      <c r="B36" s="657" t="s">
        <v>297</v>
      </c>
      <c r="C36" s="136" t="s">
        <v>850</v>
      </c>
    </row>
    <row r="37" spans="1:3" ht="47.25">
      <c r="A37" s="138" t="s">
        <v>149</v>
      </c>
      <c r="B37" s="657" t="s">
        <v>298</v>
      </c>
      <c r="C37" s="136" t="s">
        <v>851</v>
      </c>
    </row>
    <row r="38" spans="1:3" ht="31.5">
      <c r="A38" s="138" t="s">
        <v>149</v>
      </c>
      <c r="B38" s="657" t="s">
        <v>299</v>
      </c>
      <c r="C38" s="136" t="s">
        <v>852</v>
      </c>
    </row>
    <row r="39" spans="1:3" ht="47.25" hidden="1">
      <c r="A39" s="138" t="s">
        <v>149</v>
      </c>
      <c r="B39" s="657" t="s">
        <v>767</v>
      </c>
      <c r="C39" s="136" t="s">
        <v>768</v>
      </c>
    </row>
    <row r="40" spans="1:3" ht="47.25">
      <c r="A40" s="138" t="s">
        <v>149</v>
      </c>
      <c r="B40" s="657" t="s">
        <v>300</v>
      </c>
      <c r="C40" s="136" t="s">
        <v>853</v>
      </c>
    </row>
    <row r="41" spans="1:3" ht="47.25" customHeight="1">
      <c r="A41" s="138" t="s">
        <v>149</v>
      </c>
      <c r="B41" s="657" t="s">
        <v>10</v>
      </c>
      <c r="C41" s="215" t="s">
        <v>854</v>
      </c>
    </row>
    <row r="42" spans="1:3" ht="31.5">
      <c r="A42" s="138" t="s">
        <v>149</v>
      </c>
      <c r="B42" s="657" t="s">
        <v>302</v>
      </c>
      <c r="C42" s="136" t="s">
        <v>855</v>
      </c>
    </row>
    <row r="43" spans="1:3" ht="63">
      <c r="A43" s="138" t="s">
        <v>149</v>
      </c>
      <c r="B43" s="1088" t="s">
        <v>11</v>
      </c>
      <c r="C43" s="224" t="s">
        <v>856</v>
      </c>
    </row>
    <row r="44" spans="1:7" ht="47.25">
      <c r="A44" s="138" t="s">
        <v>149</v>
      </c>
      <c r="B44" s="657" t="s">
        <v>12</v>
      </c>
      <c r="C44" s="601" t="s">
        <v>857</v>
      </c>
      <c r="G44"/>
    </row>
    <row r="45" spans="1:3" ht="54.75" customHeight="1">
      <c r="A45" s="138" t="s">
        <v>149</v>
      </c>
      <c r="B45" s="657" t="s">
        <v>13</v>
      </c>
      <c r="C45" s="215" t="s">
        <v>858</v>
      </c>
    </row>
    <row r="46" spans="1:3" ht="66" customHeight="1">
      <c r="A46" s="138" t="s">
        <v>149</v>
      </c>
      <c r="B46" s="657" t="s">
        <v>303</v>
      </c>
      <c r="C46" s="136" t="s">
        <v>984</v>
      </c>
    </row>
    <row r="47" spans="1:3" ht="48.75" customHeight="1">
      <c r="A47" s="1391" t="s">
        <v>149</v>
      </c>
      <c r="B47" s="1390" t="s">
        <v>304</v>
      </c>
      <c r="C47" s="1394" t="s">
        <v>859</v>
      </c>
    </row>
    <row r="48" spans="1:3" ht="18.75" customHeight="1">
      <c r="A48" s="1391"/>
      <c r="B48" s="1390"/>
      <c r="C48" s="1394"/>
    </row>
    <row r="49" spans="1:3" ht="31.5">
      <c r="A49" s="138" t="s">
        <v>149</v>
      </c>
      <c r="B49" s="657" t="s">
        <v>14</v>
      </c>
      <c r="C49" s="224" t="s">
        <v>860</v>
      </c>
    </row>
    <row r="50" spans="1:3" ht="21.75" customHeight="1">
      <c r="A50" s="138" t="s">
        <v>149</v>
      </c>
      <c r="B50" s="657" t="s">
        <v>305</v>
      </c>
      <c r="C50" s="136" t="s">
        <v>861</v>
      </c>
    </row>
    <row r="51" spans="1:3" ht="49.5" customHeight="1">
      <c r="A51" s="138" t="s">
        <v>149</v>
      </c>
      <c r="B51" s="657" t="s">
        <v>306</v>
      </c>
      <c r="C51" s="136" t="s">
        <v>862</v>
      </c>
    </row>
    <row r="52" spans="1:3" ht="15.75">
      <c r="A52" s="138" t="s">
        <v>149</v>
      </c>
      <c r="B52" s="657" t="s">
        <v>307</v>
      </c>
      <c r="C52" s="136" t="s">
        <v>863</v>
      </c>
    </row>
    <row r="53" spans="1:3" ht="31.5">
      <c r="A53" s="138" t="s">
        <v>149</v>
      </c>
      <c r="B53" s="657" t="s">
        <v>997</v>
      </c>
      <c r="C53" s="136" t="s">
        <v>864</v>
      </c>
    </row>
    <row r="54" spans="1:3" ht="31.5">
      <c r="A54" s="138" t="s">
        <v>149</v>
      </c>
      <c r="B54" s="657" t="s">
        <v>998</v>
      </c>
      <c r="C54" s="136" t="s">
        <v>865</v>
      </c>
    </row>
    <row r="55" spans="1:3" ht="15.75">
      <c r="A55" s="138" t="s">
        <v>149</v>
      </c>
      <c r="B55" s="657" t="s">
        <v>999</v>
      </c>
      <c r="C55" s="136" t="s">
        <v>866</v>
      </c>
    </row>
    <row r="56" spans="1:3" ht="48" customHeight="1">
      <c r="A56" s="138" t="s">
        <v>149</v>
      </c>
      <c r="B56" s="657" t="s">
        <v>952</v>
      </c>
      <c r="C56" s="136" t="s">
        <v>953</v>
      </c>
    </row>
    <row r="57" spans="1:4" ht="37.5" customHeight="1">
      <c r="A57" s="138" t="s">
        <v>149</v>
      </c>
      <c r="B57" s="657" t="s">
        <v>1007</v>
      </c>
      <c r="C57" s="136" t="s">
        <v>867</v>
      </c>
      <c r="D57" s="182"/>
    </row>
    <row r="58" spans="1:4" ht="15.75">
      <c r="A58" s="138" t="s">
        <v>149</v>
      </c>
      <c r="B58" s="657" t="s">
        <v>1000</v>
      </c>
      <c r="C58" s="136" t="s">
        <v>868</v>
      </c>
      <c r="D58" s="182"/>
    </row>
    <row r="59" spans="1:4" ht="63">
      <c r="A59" s="1090" t="s">
        <v>149</v>
      </c>
      <c r="B59" s="1089" t="s">
        <v>1001</v>
      </c>
      <c r="C59" s="136" t="s">
        <v>875</v>
      </c>
      <c r="D59" s="182"/>
    </row>
    <row r="60" spans="1:4" ht="31.5">
      <c r="A60" s="1090" t="s">
        <v>149</v>
      </c>
      <c r="B60" s="1089" t="s">
        <v>1004</v>
      </c>
      <c r="C60" s="136" t="s">
        <v>881</v>
      </c>
      <c r="D60" s="182"/>
    </row>
    <row r="61" spans="1:4" ht="15.75">
      <c r="A61" s="138" t="s">
        <v>149</v>
      </c>
      <c r="B61" s="639" t="s">
        <v>275</v>
      </c>
      <c r="C61" s="216" t="s">
        <v>869</v>
      </c>
      <c r="D61" s="182"/>
    </row>
    <row r="62" spans="1:4" ht="69.75" customHeight="1">
      <c r="A62" s="138" t="s">
        <v>149</v>
      </c>
      <c r="B62" s="657" t="s">
        <v>1</v>
      </c>
      <c r="C62" s="215" t="s">
        <v>870</v>
      </c>
      <c r="D62" s="182"/>
    </row>
    <row r="63" spans="1:3" ht="56.25" customHeight="1">
      <c r="A63" s="138" t="s">
        <v>149</v>
      </c>
      <c r="B63" s="657" t="s">
        <v>1002</v>
      </c>
      <c r="C63" s="215" t="s">
        <v>1003</v>
      </c>
    </row>
    <row r="64" spans="1:3" ht="47.25">
      <c r="A64" s="138" t="s">
        <v>149</v>
      </c>
      <c r="B64" s="657" t="s">
        <v>2</v>
      </c>
      <c r="C64" s="215" t="s">
        <v>3</v>
      </c>
    </row>
    <row r="65" spans="1:3" ht="31.5">
      <c r="A65" s="138" t="s">
        <v>149</v>
      </c>
      <c r="B65" s="657" t="s">
        <v>4</v>
      </c>
      <c r="C65" s="215" t="s">
        <v>871</v>
      </c>
    </row>
    <row r="66" spans="1:3" ht="31.5">
      <c r="A66" s="138" t="s">
        <v>149</v>
      </c>
      <c r="B66" s="657" t="s">
        <v>5</v>
      </c>
      <c r="C66" s="215" t="s">
        <v>872</v>
      </c>
    </row>
    <row r="67" spans="1:3" ht="31.5">
      <c r="A67" s="138" t="s">
        <v>149</v>
      </c>
      <c r="B67" s="657" t="s">
        <v>6</v>
      </c>
      <c r="C67" s="215" t="s">
        <v>873</v>
      </c>
    </row>
    <row r="68" spans="1:3" ht="47.25" customHeight="1">
      <c r="A68" s="138" t="s">
        <v>149</v>
      </c>
      <c r="B68" s="657" t="s">
        <v>1005</v>
      </c>
      <c r="C68" s="215" t="s">
        <v>1006</v>
      </c>
    </row>
    <row r="69" spans="1:3" ht="53.25" customHeight="1">
      <c r="A69" s="1385" t="s">
        <v>874</v>
      </c>
      <c r="B69" s="1385"/>
      <c r="C69" s="1385"/>
    </row>
    <row r="70" spans="1:3" ht="75.75" customHeight="1">
      <c r="A70" s="1385" t="s">
        <v>308</v>
      </c>
      <c r="B70" s="1385"/>
      <c r="C70" s="1385"/>
    </row>
    <row r="78" spans="1:3" ht="15">
      <c r="A78"/>
      <c r="B78"/>
      <c r="C78"/>
    </row>
  </sheetData>
  <sheetProtection formatRows="0" autoFilter="0"/>
  <mergeCells count="20">
    <mergeCell ref="A47:A48"/>
    <mergeCell ref="A8:C8"/>
    <mergeCell ref="A1:C1"/>
    <mergeCell ref="A2:C2"/>
    <mergeCell ref="B19:B20"/>
    <mergeCell ref="C19:C20"/>
    <mergeCell ref="A19:A20"/>
    <mergeCell ref="C47:C48"/>
    <mergeCell ref="C6:F6"/>
    <mergeCell ref="D7:F7"/>
    <mergeCell ref="A69:C69"/>
    <mergeCell ref="A3:C3"/>
    <mergeCell ref="A4:C4"/>
    <mergeCell ref="A70:C70"/>
    <mergeCell ref="A9:C9"/>
    <mergeCell ref="C21:C22"/>
    <mergeCell ref="B47:B48"/>
    <mergeCell ref="A21:A22"/>
    <mergeCell ref="A5:C5"/>
    <mergeCell ref="B21:B22"/>
  </mergeCells>
  <printOptions horizontalCentered="1"/>
  <pageMargins left="0.984251968503937" right="0.3937007874015748" top="0.5905511811023623" bottom="0.5511811023622047" header="0.2362204724409449" footer="0.2362204724409449"/>
  <pageSetup blackAndWhite="1" fitToHeight="5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89" zoomScaleSheetLayoutView="89" zoomScalePageLayoutView="0" workbookViewId="0" topLeftCell="A1">
      <selection activeCell="A3" sqref="A3:C3"/>
    </sheetView>
  </sheetViews>
  <sheetFormatPr defaultColWidth="8.8515625" defaultRowHeight="15"/>
  <cols>
    <col min="1" max="1" width="10.8515625" style="143" customWidth="1"/>
    <col min="2" max="2" width="28.28125" style="143" customWidth="1"/>
    <col min="3" max="3" width="79.57421875" style="143" customWidth="1"/>
    <col min="4" max="16384" width="8.8515625" style="143" customWidth="1"/>
  </cols>
  <sheetData>
    <row r="1" spans="1:6" s="64" customFormat="1" ht="15.75" customHeight="1">
      <c r="A1" s="1386" t="s">
        <v>133</v>
      </c>
      <c r="B1" s="1386"/>
      <c r="C1" s="1386"/>
      <c r="D1" s="76"/>
      <c r="E1" s="76"/>
      <c r="F1" s="76"/>
    </row>
    <row r="2" spans="1:6" s="64" customFormat="1" ht="15.75" customHeight="1">
      <c r="A2" s="1386" t="s">
        <v>461</v>
      </c>
      <c r="B2" s="1386"/>
      <c r="C2" s="1386"/>
      <c r="D2" s="76"/>
      <c r="E2" s="76"/>
      <c r="F2" s="76"/>
    </row>
    <row r="3" spans="1:6" s="64" customFormat="1" ht="15.75" customHeight="1">
      <c r="A3" s="1386" t="s">
        <v>989</v>
      </c>
      <c r="B3" s="1386"/>
      <c r="C3" s="1386"/>
      <c r="D3" s="76"/>
      <c r="E3" s="76"/>
      <c r="F3" s="76"/>
    </row>
    <row r="4" spans="1:6" s="65" customFormat="1" ht="16.5" customHeight="1">
      <c r="A4" s="1387" t="s">
        <v>444</v>
      </c>
      <c r="B4" s="1387"/>
      <c r="C4" s="1387"/>
      <c r="D4" s="77"/>
      <c r="E4" s="77"/>
      <c r="F4" s="77"/>
    </row>
    <row r="5" spans="1:6" s="65" customFormat="1" ht="16.5" customHeight="1">
      <c r="A5" s="1387" t="s">
        <v>882</v>
      </c>
      <c r="B5" s="1387"/>
      <c r="C5" s="1387"/>
      <c r="D5" s="77"/>
      <c r="E5" s="77"/>
      <c r="F5" s="77"/>
    </row>
    <row r="6" spans="2:3" ht="15">
      <c r="B6" s="1397"/>
      <c r="C6" s="1398"/>
    </row>
    <row r="8" spans="1:3" ht="30" customHeight="1">
      <c r="A8" s="1396" t="s">
        <v>130</v>
      </c>
      <c r="B8" s="1396"/>
      <c r="C8" s="1396"/>
    </row>
    <row r="9" spans="1:3" ht="21" customHeight="1">
      <c r="A9" s="1388" t="s">
        <v>448</v>
      </c>
      <c r="B9" s="1388"/>
      <c r="C9" s="1388"/>
    </row>
    <row r="10" ht="18.75">
      <c r="B10" s="134"/>
    </row>
    <row r="11" ht="15">
      <c r="C11" s="141"/>
    </row>
    <row r="12" spans="1:3" ht="45.75" customHeight="1">
      <c r="A12" s="207" t="s">
        <v>131</v>
      </c>
      <c r="B12" s="208" t="s">
        <v>132</v>
      </c>
      <c r="C12" s="209" t="s">
        <v>200</v>
      </c>
    </row>
    <row r="13" spans="1:3" ht="31.5">
      <c r="A13" s="210" t="s">
        <v>149</v>
      </c>
      <c r="B13" s="211"/>
      <c r="C13" s="155" t="s">
        <v>449</v>
      </c>
    </row>
    <row r="14" spans="1:3" s="140" customFormat="1" ht="31.5">
      <c r="A14" s="139" t="s">
        <v>149</v>
      </c>
      <c r="B14" s="151" t="s">
        <v>134</v>
      </c>
      <c r="C14" s="152" t="s">
        <v>40</v>
      </c>
    </row>
    <row r="15" spans="1:3" ht="31.5">
      <c r="A15" s="212" t="s">
        <v>149</v>
      </c>
      <c r="B15" s="151" t="s">
        <v>135</v>
      </c>
      <c r="C15" s="154" t="s">
        <v>136</v>
      </c>
    </row>
    <row r="16" spans="1:3" s="213" customFormat="1" ht="18" customHeight="1">
      <c r="A16" s="212" t="s">
        <v>149</v>
      </c>
      <c r="B16" s="153" t="s">
        <v>137</v>
      </c>
      <c r="C16" s="152" t="s">
        <v>138</v>
      </c>
    </row>
    <row r="17" spans="1:3" ht="18" customHeight="1">
      <c r="A17" s="212" t="s">
        <v>149</v>
      </c>
      <c r="B17" s="153" t="s">
        <v>139</v>
      </c>
      <c r="C17" s="152" t="s">
        <v>140</v>
      </c>
    </row>
  </sheetData>
  <sheetProtection formatRows="0" autoFilter="0"/>
  <mergeCells count="8">
    <mergeCell ref="A5:C5"/>
    <mergeCell ref="A8:C8"/>
    <mergeCell ref="A9:C9"/>
    <mergeCell ref="A1:C1"/>
    <mergeCell ref="A2:C2"/>
    <mergeCell ref="A3:C3"/>
    <mergeCell ref="A4:C4"/>
    <mergeCell ref="B6:C6"/>
  </mergeCells>
  <printOptions horizontalCentered="1"/>
  <pageMargins left="0.4330708661417323" right="0.1968503937007874" top="0.7480314960629921" bottom="0.7480314960629921" header="0.31496062992125984" footer="0.31496062992125984"/>
  <pageSetup blackAndWhite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9"/>
  <sheetViews>
    <sheetView tabSelected="1" view="pageBreakPreview" zoomScaleSheetLayoutView="100" zoomScalePageLayoutView="0" workbookViewId="0" topLeftCell="A5">
      <selection activeCell="C86" sqref="C86"/>
    </sheetView>
  </sheetViews>
  <sheetFormatPr defaultColWidth="8.8515625" defaultRowHeight="15"/>
  <cols>
    <col min="1" max="1" width="31.00390625" style="166" customWidth="1"/>
    <col min="2" max="2" width="75.28125" style="167" customWidth="1"/>
    <col min="3" max="3" width="15.28125" style="145" customWidth="1"/>
    <col min="4" max="16384" width="8.8515625" style="143" customWidth="1"/>
  </cols>
  <sheetData>
    <row r="1" spans="1:6" s="64" customFormat="1" ht="15.75" customHeight="1">
      <c r="A1" s="1386" t="s">
        <v>777</v>
      </c>
      <c r="B1" s="1386"/>
      <c r="C1" s="1386"/>
      <c r="D1" s="76"/>
      <c r="E1" s="76"/>
      <c r="F1" s="76"/>
    </row>
    <row r="2" spans="1:6" s="64" customFormat="1" ht="15.75" customHeight="1">
      <c r="A2" s="1386" t="s">
        <v>461</v>
      </c>
      <c r="B2" s="1386"/>
      <c r="C2" s="1386"/>
      <c r="D2" s="76"/>
      <c r="E2" s="76"/>
      <c r="F2" s="76"/>
    </row>
    <row r="3" spans="1:6" s="64" customFormat="1" ht="15.75" customHeight="1">
      <c r="A3" s="1386" t="s">
        <v>990</v>
      </c>
      <c r="B3" s="1386"/>
      <c r="C3" s="1386"/>
      <c r="D3" s="76"/>
      <c r="E3" s="76"/>
      <c r="F3" s="76"/>
    </row>
    <row r="4" spans="1:6" s="65" customFormat="1" ht="16.5" customHeight="1">
      <c r="A4" s="1387" t="s">
        <v>444</v>
      </c>
      <c r="B4" s="1387"/>
      <c r="C4" s="1387"/>
      <c r="D4" s="77"/>
      <c r="E4" s="77"/>
      <c r="F4" s="77"/>
    </row>
    <row r="5" spans="1:6" s="65" customFormat="1" ht="16.5" customHeight="1">
      <c r="A5" s="1387" t="s">
        <v>882</v>
      </c>
      <c r="B5" s="1387"/>
      <c r="C5" s="1387"/>
      <c r="D5" s="77"/>
      <c r="E5" s="77"/>
      <c r="F5" s="77"/>
    </row>
    <row r="6" spans="1:4" ht="15.75">
      <c r="A6" s="1375" t="s">
        <v>1008</v>
      </c>
      <c r="B6" s="1395"/>
      <c r="C6" s="1395"/>
      <c r="D6" s="1395"/>
    </row>
    <row r="7" spans="1:4" ht="15.75">
      <c r="A7" s="1375" t="s">
        <v>1075</v>
      </c>
      <c r="B7" s="1395"/>
      <c r="C7" s="1395"/>
      <c r="D7" s="1395"/>
    </row>
    <row r="8" ht="18.75">
      <c r="D8" s="146"/>
    </row>
    <row r="9" spans="1:4" s="147" customFormat="1" ht="17.25">
      <c r="A9" s="1400" t="s">
        <v>888</v>
      </c>
      <c r="B9" s="1400"/>
      <c r="C9" s="1400"/>
      <c r="D9" s="148"/>
    </row>
    <row r="10" spans="1:3" s="147" customFormat="1" ht="17.25">
      <c r="A10" s="1399" t="s">
        <v>1009</v>
      </c>
      <c r="B10" s="1399"/>
      <c r="C10" s="1399"/>
    </row>
    <row r="11" spans="1:3" s="147" customFormat="1" ht="17.25">
      <c r="A11" s="611"/>
      <c r="B11" s="611" t="s">
        <v>887</v>
      </c>
      <c r="C11" s="611"/>
    </row>
    <row r="12" spans="2:3" ht="18.75">
      <c r="B12" s="1401" t="s">
        <v>1032</v>
      </c>
      <c r="C12" s="1402"/>
    </row>
    <row r="13" spans="1:3" s="149" customFormat="1" ht="87.75" customHeight="1">
      <c r="A13" s="156" t="s">
        <v>260</v>
      </c>
      <c r="B13" s="157" t="s">
        <v>261</v>
      </c>
      <c r="C13" s="158" t="s">
        <v>770</v>
      </c>
    </row>
    <row r="14" spans="1:3" ht="18.75" customHeight="1">
      <c r="A14" s="1403" t="s">
        <v>126</v>
      </c>
      <c r="B14" s="1404"/>
      <c r="C14" s="1261">
        <f>C15+C65</f>
        <v>11357633.620000001</v>
      </c>
    </row>
    <row r="15" spans="1:3" ht="20.25" customHeight="1">
      <c r="A15" s="169" t="s">
        <v>82</v>
      </c>
      <c r="B15" s="170" t="s">
        <v>262</v>
      </c>
      <c r="C15" s="1262">
        <f>C16+C27+C30+C41+C47+C38+C62+C55</f>
        <v>2514499.2800000003</v>
      </c>
    </row>
    <row r="16" spans="1:3" ht="16.5" customHeight="1">
      <c r="A16" s="172" t="s">
        <v>263</v>
      </c>
      <c r="B16" s="173" t="s">
        <v>264</v>
      </c>
      <c r="C16" s="1263">
        <f>C17</f>
        <v>163008</v>
      </c>
    </row>
    <row r="17" spans="1:3" ht="18.75" customHeight="1">
      <c r="A17" s="186" t="s">
        <v>265</v>
      </c>
      <c r="B17" s="187" t="s">
        <v>266</v>
      </c>
      <c r="C17" s="1264">
        <f>C18+C19+C20</f>
        <v>163008</v>
      </c>
    </row>
    <row r="18" spans="1:3" ht="94.5" customHeight="1">
      <c r="A18" s="159" t="s">
        <v>267</v>
      </c>
      <c r="B18" s="160" t="s">
        <v>978</v>
      </c>
      <c r="C18" s="1265">
        <v>162907</v>
      </c>
    </row>
    <row r="19" spans="1:3" ht="129.75" customHeight="1">
      <c r="A19" s="132" t="s">
        <v>319</v>
      </c>
      <c r="B19" s="133" t="s">
        <v>979</v>
      </c>
      <c r="C19" s="1265">
        <v>16</v>
      </c>
    </row>
    <row r="20" spans="1:3" ht="48.75" customHeight="1">
      <c r="A20" s="132" t="s">
        <v>798</v>
      </c>
      <c r="B20" s="1012" t="s">
        <v>980</v>
      </c>
      <c r="C20" s="1265">
        <v>85</v>
      </c>
    </row>
    <row r="21" spans="1:3" ht="29.25" customHeight="1" hidden="1">
      <c r="A21" s="235" t="s">
        <v>320</v>
      </c>
      <c r="B21" s="236" t="s">
        <v>310</v>
      </c>
      <c r="C21" s="1266">
        <f>C22</f>
        <v>0</v>
      </c>
    </row>
    <row r="22" spans="1:3" ht="33" customHeight="1" hidden="1">
      <c r="A22" s="238" t="s">
        <v>321</v>
      </c>
      <c r="B22" s="239" t="s">
        <v>311</v>
      </c>
      <c r="C22" s="1267">
        <f>C23+C24+C25+C26</f>
        <v>0</v>
      </c>
    </row>
    <row r="23" spans="1:3" ht="93.75" hidden="1">
      <c r="A23" s="159" t="s">
        <v>323</v>
      </c>
      <c r="B23" s="160" t="s">
        <v>326</v>
      </c>
      <c r="C23" s="1265">
        <v>0</v>
      </c>
    </row>
    <row r="24" spans="1:3" ht="24.75" customHeight="1" hidden="1">
      <c r="A24" s="159" t="s">
        <v>322</v>
      </c>
      <c r="B24" s="160" t="s">
        <v>328</v>
      </c>
      <c r="C24" s="1265">
        <v>0</v>
      </c>
    </row>
    <row r="25" spans="1:3" ht="18" customHeight="1" hidden="1">
      <c r="A25" s="159" t="s">
        <v>324</v>
      </c>
      <c r="B25" s="160" t="s">
        <v>327</v>
      </c>
      <c r="C25" s="1265">
        <v>0</v>
      </c>
    </row>
    <row r="26" spans="1:3" ht="18" customHeight="1" hidden="1">
      <c r="A26" s="159" t="s">
        <v>325</v>
      </c>
      <c r="B26" s="160" t="s">
        <v>329</v>
      </c>
      <c r="C26" s="1265">
        <v>0</v>
      </c>
    </row>
    <row r="27" spans="1:3" ht="23.25" customHeight="1">
      <c r="A27" s="235" t="s">
        <v>330</v>
      </c>
      <c r="B27" s="241" t="s">
        <v>312</v>
      </c>
      <c r="C27" s="1367">
        <f>C28</f>
        <v>2082</v>
      </c>
    </row>
    <row r="28" spans="1:3" ht="19.5" customHeight="1">
      <c r="A28" s="242" t="s">
        <v>331</v>
      </c>
      <c r="B28" s="243" t="s">
        <v>313</v>
      </c>
      <c r="C28" s="1267">
        <f>C29</f>
        <v>2082</v>
      </c>
    </row>
    <row r="29" spans="1:3" ht="18.75" customHeight="1">
      <c r="A29" s="244" t="s">
        <v>332</v>
      </c>
      <c r="B29" s="245" t="s">
        <v>313</v>
      </c>
      <c r="C29" s="1268">
        <v>2082</v>
      </c>
    </row>
    <row r="30" spans="1:3" s="150" customFormat="1" ht="18.75">
      <c r="A30" s="172" t="s">
        <v>84</v>
      </c>
      <c r="B30" s="173" t="s">
        <v>85</v>
      </c>
      <c r="C30" s="1263">
        <f>C31+C33</f>
        <v>1066906</v>
      </c>
    </row>
    <row r="31" spans="1:3" s="150" customFormat="1" ht="18.75">
      <c r="A31" s="186" t="s">
        <v>86</v>
      </c>
      <c r="B31" s="187" t="s">
        <v>87</v>
      </c>
      <c r="C31" s="1264">
        <f>C32</f>
        <v>75316</v>
      </c>
    </row>
    <row r="32" spans="1:3" ht="57.75" customHeight="1">
      <c r="A32" s="159" t="s">
        <v>88</v>
      </c>
      <c r="B32" s="1013" t="s">
        <v>803</v>
      </c>
      <c r="C32" s="1265">
        <v>75316</v>
      </c>
    </row>
    <row r="33" spans="1:3" ht="17.25" customHeight="1">
      <c r="A33" s="186" t="s">
        <v>90</v>
      </c>
      <c r="B33" s="187" t="s">
        <v>91</v>
      </c>
      <c r="C33" s="1264">
        <f>C34+C36</f>
        <v>991590</v>
      </c>
    </row>
    <row r="34" spans="1:3" ht="18.75">
      <c r="A34" s="179" t="s">
        <v>1010</v>
      </c>
      <c r="B34" s="180" t="s">
        <v>441</v>
      </c>
      <c r="C34" s="1269">
        <f>C35</f>
        <v>500000</v>
      </c>
    </row>
    <row r="35" spans="1:3" ht="46.5" customHeight="1">
      <c r="A35" s="159" t="s">
        <v>430</v>
      </c>
      <c r="B35" s="653" t="s">
        <v>443</v>
      </c>
      <c r="C35" s="1265">
        <v>500000</v>
      </c>
    </row>
    <row r="36" spans="1:3" ht="18.75">
      <c r="A36" s="179" t="s">
        <v>431</v>
      </c>
      <c r="B36" s="180" t="s">
        <v>439</v>
      </c>
      <c r="C36" s="1269">
        <f>C37</f>
        <v>491590</v>
      </c>
    </row>
    <row r="37" spans="1:3" ht="37.5">
      <c r="A37" s="159" t="s">
        <v>432</v>
      </c>
      <c r="B37" s="653" t="s">
        <v>440</v>
      </c>
      <c r="C37" s="1265">
        <v>491590</v>
      </c>
    </row>
    <row r="38" spans="1:3" ht="23.25" customHeight="1">
      <c r="A38" s="189" t="s">
        <v>268</v>
      </c>
      <c r="B38" s="190" t="s">
        <v>269</v>
      </c>
      <c r="C38" s="1263">
        <f>C39</f>
        <v>56571</v>
      </c>
    </row>
    <row r="39" spans="1:3" s="182" customFormat="1" ht="62.25" customHeight="1">
      <c r="A39" s="183" t="s">
        <v>100</v>
      </c>
      <c r="B39" s="44" t="s">
        <v>101</v>
      </c>
      <c r="C39" s="1270">
        <f>C40</f>
        <v>56571</v>
      </c>
    </row>
    <row r="40" spans="1:3" ht="104.25" customHeight="1">
      <c r="A40" s="247" t="s">
        <v>102</v>
      </c>
      <c r="B40" s="162" t="s">
        <v>103</v>
      </c>
      <c r="C40" s="1265">
        <v>56571</v>
      </c>
    </row>
    <row r="41" spans="1:3" ht="60" customHeight="1">
      <c r="A41" s="191" t="s">
        <v>270</v>
      </c>
      <c r="B41" s="173" t="s">
        <v>104</v>
      </c>
      <c r="C41" s="1263">
        <f>C42</f>
        <v>501185.58</v>
      </c>
    </row>
    <row r="42" spans="1:3" ht="112.5">
      <c r="A42" s="186" t="s">
        <v>271</v>
      </c>
      <c r="B42" s="248" t="s">
        <v>105</v>
      </c>
      <c r="C42" s="1264">
        <f>C43+C45</f>
        <v>501185.58</v>
      </c>
    </row>
    <row r="43" spans="1:3" ht="93.75">
      <c r="A43" s="179" t="s">
        <v>333</v>
      </c>
      <c r="B43" s="249" t="s">
        <v>334</v>
      </c>
      <c r="C43" s="1269">
        <f>C44</f>
        <v>313494.7</v>
      </c>
    </row>
    <row r="44" spans="1:3" ht="96" customHeight="1">
      <c r="A44" s="159" t="s">
        <v>281</v>
      </c>
      <c r="B44" s="160" t="s">
        <v>1059</v>
      </c>
      <c r="C44" s="1265">
        <v>313494.7</v>
      </c>
    </row>
    <row r="45" spans="1:3" ht="112.5">
      <c r="A45" s="231" t="s">
        <v>314</v>
      </c>
      <c r="B45" s="232" t="s">
        <v>315</v>
      </c>
      <c r="C45" s="1279">
        <f>C46</f>
        <v>187690.88</v>
      </c>
    </row>
    <row r="46" spans="1:3" ht="93.75">
      <c r="A46" s="131" t="s">
        <v>462</v>
      </c>
      <c r="B46" s="230" t="s">
        <v>835</v>
      </c>
      <c r="C46" s="1265">
        <v>187690.88</v>
      </c>
    </row>
    <row r="47" spans="1:3" ht="40.5" customHeight="1">
      <c r="A47" s="191" t="s">
        <v>336</v>
      </c>
      <c r="B47" s="241" t="s">
        <v>317</v>
      </c>
      <c r="C47" s="1263">
        <f>C48</f>
        <v>10000</v>
      </c>
    </row>
    <row r="48" spans="1:3" ht="24.75" customHeight="1">
      <c r="A48" s="1281" t="s">
        <v>1011</v>
      </c>
      <c r="B48" s="1280" t="s">
        <v>1012</v>
      </c>
      <c r="C48" s="1270">
        <f>C49</f>
        <v>10000</v>
      </c>
    </row>
    <row r="49" spans="1:3" ht="21.75" customHeight="1">
      <c r="A49" s="222" t="s">
        <v>337</v>
      </c>
      <c r="B49" s="221" t="s">
        <v>318</v>
      </c>
      <c r="C49" s="1264">
        <f>C50</f>
        <v>10000</v>
      </c>
    </row>
    <row r="50" spans="1:3" ht="39.75" customHeight="1">
      <c r="A50" s="131" t="s">
        <v>289</v>
      </c>
      <c r="B50" s="233" t="s">
        <v>290</v>
      </c>
      <c r="C50" s="1265">
        <v>10000</v>
      </c>
    </row>
    <row r="51" spans="1:3" s="184" customFormat="1" ht="36.75" customHeight="1" hidden="1">
      <c r="A51" s="191" t="s">
        <v>894</v>
      </c>
      <c r="B51" s="1098" t="s">
        <v>893</v>
      </c>
      <c r="C51" s="1271">
        <f>C52</f>
        <v>0</v>
      </c>
    </row>
    <row r="52" spans="1:3" s="182" customFormat="1" ht="33.75" customHeight="1" hidden="1">
      <c r="A52" s="62" t="s">
        <v>896</v>
      </c>
      <c r="B52" s="1019" t="s">
        <v>895</v>
      </c>
      <c r="C52" s="1272">
        <f>C53</f>
        <v>0</v>
      </c>
    </row>
    <row r="53" spans="1:3" ht="1.5" customHeight="1" hidden="1">
      <c r="A53" s="1099" t="s">
        <v>897</v>
      </c>
      <c r="B53" s="1101"/>
      <c r="C53" s="1272">
        <f>C54</f>
        <v>0</v>
      </c>
    </row>
    <row r="54" spans="1:3" ht="57.75" customHeight="1" hidden="1">
      <c r="A54" s="1100" t="s">
        <v>14</v>
      </c>
      <c r="B54" s="1102" t="s">
        <v>860</v>
      </c>
      <c r="C54" s="1265"/>
    </row>
    <row r="55" spans="1:3" ht="59.25" customHeight="1">
      <c r="A55" s="191" t="s">
        <v>272</v>
      </c>
      <c r="B55" s="192" t="s">
        <v>273</v>
      </c>
      <c r="C55" s="1263">
        <f>C56+C59</f>
        <v>714245.7</v>
      </c>
    </row>
    <row r="56" spans="1:3" ht="107.25" customHeight="1">
      <c r="A56" s="1358" t="s">
        <v>1062</v>
      </c>
      <c r="B56" s="1360" t="s">
        <v>1063</v>
      </c>
      <c r="C56" s="1359">
        <f>C58</f>
        <v>602945.7</v>
      </c>
    </row>
    <row r="57" spans="1:3" ht="107.25" customHeight="1">
      <c r="A57" s="185" t="s">
        <v>1065</v>
      </c>
      <c r="B57" s="24" t="s">
        <v>1064</v>
      </c>
      <c r="C57" s="1269">
        <f>C58</f>
        <v>602945.7</v>
      </c>
    </row>
    <row r="58" spans="1:3" ht="114.75" customHeight="1">
      <c r="A58" s="247" t="s">
        <v>294</v>
      </c>
      <c r="B58" s="162" t="s">
        <v>847</v>
      </c>
      <c r="C58" s="1265">
        <v>602945.7</v>
      </c>
    </row>
    <row r="59" spans="1:3" ht="52.5" customHeight="1">
      <c r="A59" s="1361" t="s">
        <v>1067</v>
      </c>
      <c r="B59" s="1362" t="s">
        <v>1068</v>
      </c>
      <c r="C59" s="1271">
        <f>C60</f>
        <v>111300</v>
      </c>
    </row>
    <row r="60" spans="1:3" ht="72.75" customHeight="1">
      <c r="A60" s="1363" t="s">
        <v>1069</v>
      </c>
      <c r="B60" s="1364" t="s">
        <v>1070</v>
      </c>
      <c r="C60" s="1279">
        <f>C61</f>
        <v>111300</v>
      </c>
    </row>
    <row r="61" spans="1:3" ht="72.75" customHeight="1">
      <c r="A61" s="247" t="s">
        <v>1066</v>
      </c>
      <c r="B61" s="162" t="s">
        <v>1071</v>
      </c>
      <c r="C61" s="1265">
        <v>111300</v>
      </c>
    </row>
    <row r="62" spans="1:3" ht="42" customHeight="1">
      <c r="A62" s="191" t="s">
        <v>894</v>
      </c>
      <c r="B62" s="1098" t="s">
        <v>893</v>
      </c>
      <c r="C62" s="1271">
        <f>C63</f>
        <v>501</v>
      </c>
    </row>
    <row r="63" spans="1:3" ht="37.5" customHeight="1">
      <c r="A63" s="62" t="s">
        <v>896</v>
      </c>
      <c r="B63" s="1019" t="s">
        <v>895</v>
      </c>
      <c r="C63" s="1272">
        <f>C64</f>
        <v>501</v>
      </c>
    </row>
    <row r="64" spans="1:3" ht="65.25" customHeight="1">
      <c r="A64" s="1100" t="s">
        <v>14</v>
      </c>
      <c r="B64" s="1102" t="s">
        <v>860</v>
      </c>
      <c r="C64" s="1265">
        <v>501</v>
      </c>
    </row>
    <row r="65" spans="1:3" ht="45.75" customHeight="1">
      <c r="A65" s="1365" t="s">
        <v>71</v>
      </c>
      <c r="B65" s="1366" t="s">
        <v>107</v>
      </c>
      <c r="C65" s="1271">
        <f>C66+C83+C86</f>
        <v>8843134.340000002</v>
      </c>
    </row>
    <row r="66" spans="1:3" ht="37.5">
      <c r="A66" s="202" t="s">
        <v>72</v>
      </c>
      <c r="B66" s="203" t="s">
        <v>108</v>
      </c>
      <c r="C66" s="1273">
        <f>C67+C72+C77+C80</f>
        <v>8833842.780000001</v>
      </c>
    </row>
    <row r="67" spans="1:3" ht="39" customHeight="1">
      <c r="A67" s="175" t="s">
        <v>1013</v>
      </c>
      <c r="B67" s="266" t="s">
        <v>1014</v>
      </c>
      <c r="C67" s="1274">
        <f>C68+C70</f>
        <v>3335294</v>
      </c>
    </row>
    <row r="68" spans="1:3" ht="18.75">
      <c r="A68" s="177" t="s">
        <v>1015</v>
      </c>
      <c r="B68" s="28" t="s">
        <v>110</v>
      </c>
      <c r="C68" s="1275">
        <f>C69</f>
        <v>678890</v>
      </c>
    </row>
    <row r="69" spans="1:3" ht="36.75" customHeight="1">
      <c r="A69" s="250" t="s">
        <v>1016</v>
      </c>
      <c r="B69" s="165" t="s">
        <v>1060</v>
      </c>
      <c r="C69" s="1276">
        <v>678890</v>
      </c>
    </row>
    <row r="70" spans="1:3" ht="37.5" customHeight="1">
      <c r="A70" s="251" t="s">
        <v>1018</v>
      </c>
      <c r="B70" s="252" t="s">
        <v>1017</v>
      </c>
      <c r="C70" s="1275">
        <f>C71</f>
        <v>2656404</v>
      </c>
    </row>
    <row r="71" spans="1:3" ht="35.25" customHeight="1">
      <c r="A71" s="159" t="s">
        <v>998</v>
      </c>
      <c r="B71" s="160" t="s">
        <v>865</v>
      </c>
      <c r="C71" s="1276">
        <v>2656404</v>
      </c>
    </row>
    <row r="72" spans="1:3" ht="45.75" customHeight="1">
      <c r="A72" s="175" t="s">
        <v>1044</v>
      </c>
      <c r="B72" s="176" t="s">
        <v>1045</v>
      </c>
      <c r="C72" s="1274">
        <f>C73+C75</f>
        <v>1182738</v>
      </c>
    </row>
    <row r="73" spans="1:3" ht="56.25" customHeight="1">
      <c r="A73" s="177" t="s">
        <v>1046</v>
      </c>
      <c r="B73" s="28" t="s">
        <v>1047</v>
      </c>
      <c r="C73" s="1275">
        <f>C74</f>
        <v>624182</v>
      </c>
    </row>
    <row r="74" spans="1:3" ht="76.5" customHeight="1">
      <c r="A74" s="159" t="s">
        <v>952</v>
      </c>
      <c r="B74" s="160" t="s">
        <v>1043</v>
      </c>
      <c r="C74" s="1276">
        <v>624182</v>
      </c>
    </row>
    <row r="75" spans="1:3" ht="26.25" customHeight="1">
      <c r="A75" s="159" t="s">
        <v>1053</v>
      </c>
      <c r="B75" s="28" t="s">
        <v>1054</v>
      </c>
      <c r="C75" s="1275">
        <f>C76</f>
        <v>558556</v>
      </c>
    </row>
    <row r="76" spans="1:3" ht="22.5" customHeight="1">
      <c r="A76" s="159" t="s">
        <v>1055</v>
      </c>
      <c r="B76" s="160" t="s">
        <v>866</v>
      </c>
      <c r="C76" s="1276">
        <v>558556</v>
      </c>
    </row>
    <row r="77" spans="1:3" ht="35.25" customHeight="1">
      <c r="A77" s="175" t="s">
        <v>1019</v>
      </c>
      <c r="B77" s="176" t="s">
        <v>1020</v>
      </c>
      <c r="C77" s="1274">
        <f>C78</f>
        <v>78713</v>
      </c>
    </row>
    <row r="78" spans="1:3" ht="42.75" customHeight="1">
      <c r="A78" s="177" t="s">
        <v>1021</v>
      </c>
      <c r="B78" s="28" t="s">
        <v>122</v>
      </c>
      <c r="C78" s="1275">
        <f>C79</f>
        <v>78713</v>
      </c>
    </row>
    <row r="79" spans="1:3" ht="57" customHeight="1">
      <c r="A79" s="159" t="s">
        <v>1022</v>
      </c>
      <c r="B79" s="160" t="s">
        <v>867</v>
      </c>
      <c r="C79" s="1276">
        <v>78713</v>
      </c>
    </row>
    <row r="80" spans="1:3" ht="15.75" customHeight="1">
      <c r="A80" s="200" t="s">
        <v>1023</v>
      </c>
      <c r="B80" s="201" t="s">
        <v>125</v>
      </c>
      <c r="C80" s="1277">
        <f>C82</f>
        <v>4237097.78</v>
      </c>
    </row>
    <row r="81" spans="1:3" ht="72.75" customHeight="1">
      <c r="A81" s="253" t="s">
        <v>1024</v>
      </c>
      <c r="B81" s="255" t="s">
        <v>342</v>
      </c>
      <c r="C81" s="1275">
        <f>C82</f>
        <v>4237097.78</v>
      </c>
    </row>
    <row r="82" spans="1:3" ht="101.25" customHeight="1">
      <c r="A82" s="164" t="s">
        <v>1025</v>
      </c>
      <c r="B82" s="165" t="s">
        <v>1026</v>
      </c>
      <c r="C82" s="1278">
        <v>4237097.78</v>
      </c>
    </row>
    <row r="83" spans="1:3" ht="33" customHeight="1">
      <c r="A83" s="205" t="s">
        <v>80</v>
      </c>
      <c r="B83" s="206" t="s">
        <v>81</v>
      </c>
      <c r="C83" s="1355">
        <f>SUM(C84)</f>
        <v>22713</v>
      </c>
    </row>
    <row r="84" spans="1:3" ht="36" customHeight="1">
      <c r="A84" s="256" t="s">
        <v>345</v>
      </c>
      <c r="B84" s="257" t="s">
        <v>869</v>
      </c>
      <c r="C84" s="1356">
        <f>SUM(C85)</f>
        <v>22713</v>
      </c>
    </row>
    <row r="85" spans="1:3" ht="39.75" customHeight="1">
      <c r="A85" s="234" t="s">
        <v>275</v>
      </c>
      <c r="B85" s="223" t="s">
        <v>1057</v>
      </c>
      <c r="C85" s="1357">
        <v>22713</v>
      </c>
    </row>
    <row r="86" spans="1:3" ht="70.5" customHeight="1">
      <c r="A86" s="205" t="s">
        <v>1027</v>
      </c>
      <c r="B86" s="206" t="s">
        <v>1029</v>
      </c>
      <c r="C86" s="1354">
        <f>SUM(C87)</f>
        <v>-13421.44</v>
      </c>
    </row>
    <row r="87" spans="1:3" s="140" customFormat="1" ht="54.75" customHeight="1">
      <c r="A87" s="256" t="s">
        <v>1028</v>
      </c>
      <c r="B87" s="257" t="s">
        <v>1030</v>
      </c>
      <c r="C87" s="1353">
        <f>SUM(C88)</f>
        <v>-13421.44</v>
      </c>
    </row>
    <row r="88" spans="1:3" ht="62.25" customHeight="1">
      <c r="A88" s="234" t="s">
        <v>1005</v>
      </c>
      <c r="B88" s="223" t="s">
        <v>1031</v>
      </c>
      <c r="C88" s="1352">
        <v>-13421.44</v>
      </c>
    </row>
    <row r="90" ht="18.75">
      <c r="C90" s="168"/>
    </row>
    <row r="91" ht="18.75">
      <c r="C91" s="168"/>
    </row>
    <row r="92" ht="18.75">
      <c r="C92" s="168"/>
    </row>
    <row r="93" ht="18.75">
      <c r="C93" s="168"/>
    </row>
    <row r="94" ht="18.75">
      <c r="C94" s="168"/>
    </row>
    <row r="95" ht="18.75">
      <c r="C95" s="168"/>
    </row>
    <row r="96" ht="18.75">
      <c r="C96" s="168"/>
    </row>
    <row r="97" ht="18.75">
      <c r="C97" s="168"/>
    </row>
    <row r="98" ht="18.75">
      <c r="C98" s="168"/>
    </row>
    <row r="99" ht="18.75">
      <c r="C99" s="168"/>
    </row>
    <row r="100" ht="18.75">
      <c r="C100" s="168"/>
    </row>
    <row r="101" ht="18.75">
      <c r="C101" s="168"/>
    </row>
    <row r="102" ht="18.75">
      <c r="C102" s="168"/>
    </row>
    <row r="103" ht="18.75">
      <c r="C103" s="168"/>
    </row>
    <row r="104" ht="18.75">
      <c r="C104" s="168"/>
    </row>
    <row r="105" ht="18.75">
      <c r="C105" s="168"/>
    </row>
    <row r="106" ht="18.75">
      <c r="C106" s="168"/>
    </row>
    <row r="107" ht="18.75">
      <c r="C107" s="168"/>
    </row>
    <row r="108" ht="18.75">
      <c r="C108" s="168"/>
    </row>
    <row r="109" ht="18.75">
      <c r="C109" s="168"/>
    </row>
    <row r="110" ht="18.75">
      <c r="C110" s="168"/>
    </row>
    <row r="111" ht="18.75">
      <c r="C111" s="168"/>
    </row>
    <row r="112" ht="18.75">
      <c r="C112" s="168"/>
    </row>
    <row r="113" ht="18.75">
      <c r="C113" s="168"/>
    </row>
    <row r="114" ht="18.75">
      <c r="C114" s="168"/>
    </row>
    <row r="115" ht="18.75">
      <c r="C115" s="168"/>
    </row>
    <row r="116" ht="18.75">
      <c r="C116" s="168"/>
    </row>
    <row r="117" ht="18.75">
      <c r="C117" s="168"/>
    </row>
    <row r="118" ht="18.75">
      <c r="C118" s="168"/>
    </row>
    <row r="119" ht="18.75">
      <c r="C119" s="168"/>
    </row>
    <row r="120" ht="18.75">
      <c r="C120" s="168"/>
    </row>
    <row r="121" ht="18.75">
      <c r="C121" s="168"/>
    </row>
    <row r="122" ht="18.75">
      <c r="C122" s="168"/>
    </row>
    <row r="123" ht="18.75">
      <c r="C123" s="168"/>
    </row>
    <row r="124" ht="18.75">
      <c r="C124" s="168"/>
    </row>
    <row r="125" ht="18.75">
      <c r="C125" s="168"/>
    </row>
    <row r="126" ht="18.75">
      <c r="C126" s="168"/>
    </row>
    <row r="127" ht="18.75">
      <c r="C127" s="168"/>
    </row>
    <row r="128" ht="18.75">
      <c r="C128" s="168"/>
    </row>
    <row r="129" ht="18.75">
      <c r="C129" s="168"/>
    </row>
    <row r="130" ht="18.75">
      <c r="C130" s="168"/>
    </row>
    <row r="131" ht="18.75">
      <c r="C131" s="168"/>
    </row>
    <row r="132" ht="18.75">
      <c r="C132" s="168"/>
    </row>
    <row r="133" ht="18.75">
      <c r="C133" s="168"/>
    </row>
    <row r="134" ht="18.75">
      <c r="C134" s="168"/>
    </row>
    <row r="135" ht="18.75">
      <c r="C135" s="168"/>
    </row>
    <row r="136" ht="18.75">
      <c r="C136" s="168"/>
    </row>
    <row r="137" ht="18.75">
      <c r="C137" s="168"/>
    </row>
    <row r="138" ht="18.75">
      <c r="C138" s="168"/>
    </row>
    <row r="139" ht="18.75">
      <c r="C139" s="168"/>
    </row>
    <row r="140" ht="18.75">
      <c r="C140" s="168"/>
    </row>
    <row r="141" ht="18.75">
      <c r="C141" s="168"/>
    </row>
    <row r="142" ht="18.75">
      <c r="C142" s="168"/>
    </row>
    <row r="143" ht="18.75">
      <c r="C143" s="168"/>
    </row>
    <row r="144" ht="18.75">
      <c r="C144" s="168"/>
    </row>
    <row r="145" ht="18.75">
      <c r="C145" s="168"/>
    </row>
    <row r="146" ht="18.75">
      <c r="C146" s="168"/>
    </row>
    <row r="147" ht="18.75">
      <c r="C147" s="168"/>
    </row>
    <row r="148" ht="18.75">
      <c r="C148" s="168"/>
    </row>
    <row r="149" ht="18.75">
      <c r="C149" s="168"/>
    </row>
    <row r="150" ht="18.75">
      <c r="C150" s="168"/>
    </row>
    <row r="151" ht="18.75">
      <c r="C151" s="168"/>
    </row>
    <row r="152" ht="18.75">
      <c r="C152" s="168"/>
    </row>
    <row r="153" ht="18.75">
      <c r="C153" s="168"/>
    </row>
    <row r="154" ht="18.75">
      <c r="C154" s="168"/>
    </row>
    <row r="155" ht="18.75">
      <c r="C155" s="168"/>
    </row>
    <row r="156" ht="18.75">
      <c r="C156" s="168"/>
    </row>
    <row r="157" ht="18.75">
      <c r="C157" s="168"/>
    </row>
    <row r="158" ht="18.75">
      <c r="C158" s="168"/>
    </row>
    <row r="159" ht="18.75">
      <c r="C159" s="168"/>
    </row>
    <row r="160" ht="18.75">
      <c r="C160" s="168"/>
    </row>
    <row r="161" ht="18.75">
      <c r="C161" s="168"/>
    </row>
    <row r="162" ht="18.75">
      <c r="C162" s="168"/>
    </row>
    <row r="163" ht="18.75">
      <c r="C163" s="168"/>
    </row>
    <row r="164" ht="18.75">
      <c r="C164" s="168"/>
    </row>
    <row r="165" ht="18.75">
      <c r="C165" s="168"/>
    </row>
    <row r="166" ht="18.75">
      <c r="C166" s="168"/>
    </row>
    <row r="167" ht="18.75">
      <c r="C167" s="168"/>
    </row>
    <row r="168" ht="18.75">
      <c r="C168" s="168"/>
    </row>
    <row r="169" ht="18.75">
      <c r="C169" s="168"/>
    </row>
    <row r="170" ht="18.75">
      <c r="C170" s="168"/>
    </row>
    <row r="171" ht="18.75">
      <c r="C171" s="168"/>
    </row>
    <row r="172" ht="18.75">
      <c r="C172" s="168"/>
    </row>
    <row r="173" ht="18.75">
      <c r="C173" s="168"/>
    </row>
    <row r="174" ht="18.75">
      <c r="C174" s="168"/>
    </row>
    <row r="175" ht="18.75">
      <c r="C175" s="168"/>
    </row>
    <row r="176" ht="18.75">
      <c r="C176" s="168"/>
    </row>
    <row r="177" ht="18.75">
      <c r="C177" s="168"/>
    </row>
    <row r="178" ht="18.75">
      <c r="C178" s="168"/>
    </row>
    <row r="179" ht="18.75">
      <c r="C179" s="168"/>
    </row>
    <row r="180" ht="18.75">
      <c r="C180" s="168"/>
    </row>
    <row r="181" ht="18.75">
      <c r="C181" s="168"/>
    </row>
    <row r="182" ht="18.75">
      <c r="C182" s="168"/>
    </row>
    <row r="183" ht="18.75">
      <c r="C183" s="168"/>
    </row>
    <row r="184" ht="18.75">
      <c r="C184" s="168"/>
    </row>
    <row r="185" ht="18.75">
      <c r="C185" s="168"/>
    </row>
    <row r="186" ht="18.75">
      <c r="C186" s="168"/>
    </row>
    <row r="187" ht="18.75">
      <c r="C187" s="168"/>
    </row>
    <row r="188" ht="18.75">
      <c r="C188" s="168"/>
    </row>
    <row r="189" ht="18.75">
      <c r="C189" s="168"/>
    </row>
    <row r="190" ht="18.75">
      <c r="C190" s="168"/>
    </row>
    <row r="191" ht="18.75">
      <c r="C191" s="168"/>
    </row>
    <row r="192" ht="18.75">
      <c r="C192" s="168"/>
    </row>
    <row r="193" ht="18.75">
      <c r="C193" s="168"/>
    </row>
    <row r="194" ht="18.75">
      <c r="C194" s="168"/>
    </row>
    <row r="195" ht="18.75">
      <c r="C195" s="168"/>
    </row>
    <row r="196" ht="18.75">
      <c r="C196" s="168"/>
    </row>
    <row r="197" ht="18.75">
      <c r="C197" s="168"/>
    </row>
    <row r="198" ht="18.75">
      <c r="C198" s="168"/>
    </row>
    <row r="199" ht="18.75">
      <c r="C199" s="168"/>
    </row>
    <row r="200" ht="18.75">
      <c r="C200" s="168"/>
    </row>
    <row r="201" ht="18.75">
      <c r="C201" s="168"/>
    </row>
    <row r="202" ht="18.75">
      <c r="C202" s="168"/>
    </row>
    <row r="203" ht="18.75">
      <c r="C203" s="168"/>
    </row>
    <row r="204" ht="18.75">
      <c r="C204" s="168"/>
    </row>
    <row r="205" ht="18.75">
      <c r="C205" s="168"/>
    </row>
    <row r="206" ht="18.75">
      <c r="C206" s="168"/>
    </row>
    <row r="207" ht="18.75">
      <c r="C207" s="168"/>
    </row>
    <row r="208" ht="18.75">
      <c r="C208" s="168"/>
    </row>
    <row r="209" ht="18.75">
      <c r="C209" s="168"/>
    </row>
    <row r="210" ht="18.75">
      <c r="C210" s="168"/>
    </row>
    <row r="211" ht="18.75">
      <c r="C211" s="168"/>
    </row>
    <row r="212" ht="18.75">
      <c r="C212" s="168"/>
    </row>
    <row r="213" ht="18.75">
      <c r="C213" s="168"/>
    </row>
    <row r="214" ht="18.75">
      <c r="C214" s="168"/>
    </row>
    <row r="215" ht="18.75">
      <c r="C215" s="168"/>
    </row>
    <row r="216" ht="18.75">
      <c r="C216" s="168"/>
    </row>
    <row r="217" ht="18.75">
      <c r="C217" s="168"/>
    </row>
    <row r="218" ht="18.75">
      <c r="C218" s="168"/>
    </row>
    <row r="219" ht="18.75">
      <c r="C219" s="168"/>
    </row>
  </sheetData>
  <sheetProtection formatRows="0" autoFilter="0"/>
  <mergeCells count="11">
    <mergeCell ref="A14:B14"/>
    <mergeCell ref="A4:C4"/>
    <mergeCell ref="A5:C5"/>
    <mergeCell ref="A1:C1"/>
    <mergeCell ref="A2:C2"/>
    <mergeCell ref="A3:C3"/>
    <mergeCell ref="A10:C10"/>
    <mergeCell ref="A9:C9"/>
    <mergeCell ref="B12:C12"/>
    <mergeCell ref="A6:D6"/>
    <mergeCell ref="A7:D7"/>
  </mergeCells>
  <printOptions horizontalCentered="1"/>
  <pageMargins left="0.5118110236220472" right="0.1968503937007874" top="0.2755905511811024" bottom="0.3937007874015748" header="0.15748031496062992" footer="0.2362204724409449"/>
  <pageSetup blackAndWhite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3"/>
  <sheetViews>
    <sheetView view="pageBreakPreview" zoomScaleSheetLayoutView="100" zoomScalePageLayoutView="0" workbookViewId="0" topLeftCell="A8">
      <selection activeCell="D56" sqref="D56"/>
    </sheetView>
  </sheetViews>
  <sheetFormatPr defaultColWidth="8.8515625" defaultRowHeight="15"/>
  <cols>
    <col min="1" max="1" width="29.57421875" style="142" customWidth="1"/>
    <col min="2" max="2" width="66.421875" style="144" customWidth="1"/>
    <col min="3" max="3" width="11.7109375" style="144" customWidth="1"/>
    <col min="4" max="4" width="11.28125" style="145" customWidth="1"/>
    <col min="5" max="16384" width="8.8515625" style="143" customWidth="1"/>
  </cols>
  <sheetData>
    <row r="1" spans="1:7" s="64" customFormat="1" ht="15.75" customHeight="1">
      <c r="A1" s="1372" t="s">
        <v>127</v>
      </c>
      <c r="B1" s="1372"/>
      <c r="C1" s="1372"/>
      <c r="D1" s="1372"/>
      <c r="E1" s="76"/>
      <c r="F1" s="76"/>
      <c r="G1" s="76"/>
    </row>
    <row r="2" spans="1:7" s="64" customFormat="1" ht="15.75" customHeight="1">
      <c r="A2" s="1372" t="s">
        <v>419</v>
      </c>
      <c r="B2" s="1372"/>
      <c r="C2" s="1372"/>
      <c r="D2" s="1372"/>
      <c r="E2" s="76"/>
      <c r="F2" s="76"/>
      <c r="G2" s="76"/>
    </row>
    <row r="3" spans="1:7" s="64" customFormat="1" ht="15.75" customHeight="1">
      <c r="A3" s="1372" t="s">
        <v>425</v>
      </c>
      <c r="B3" s="1372"/>
      <c r="C3" s="1372"/>
      <c r="D3" s="1372"/>
      <c r="E3" s="76"/>
      <c r="F3" s="76"/>
      <c r="G3" s="76"/>
    </row>
    <row r="4" spans="1:7" s="65" customFormat="1" ht="16.5" customHeight="1">
      <c r="A4" s="1368" t="s">
        <v>420</v>
      </c>
      <c r="B4" s="1368"/>
      <c r="C4" s="1368"/>
      <c r="D4" s="1368"/>
      <c r="E4" s="77"/>
      <c r="F4" s="77"/>
      <c r="G4" s="77"/>
    </row>
    <row r="5" spans="1:7" s="65" customFormat="1" ht="16.5" customHeight="1">
      <c r="A5" s="1368" t="s">
        <v>361</v>
      </c>
      <c r="B5" s="1368"/>
      <c r="C5" s="1368"/>
      <c r="D5" s="1368"/>
      <c r="E5" s="77"/>
      <c r="F5" s="77"/>
      <c r="G5" s="77"/>
    </row>
    <row r="6" spans="1:4" ht="15.75">
      <c r="A6" s="1405"/>
      <c r="B6" s="1405"/>
      <c r="C6" s="1405"/>
      <c r="D6" s="1405"/>
    </row>
    <row r="7" spans="2:4" ht="15.75">
      <c r="B7" s="1405"/>
      <c r="C7" s="1405"/>
      <c r="D7" s="1405"/>
    </row>
    <row r="8" spans="1:5" ht="16.5">
      <c r="A8" s="1400" t="s">
        <v>422</v>
      </c>
      <c r="B8" s="1400"/>
      <c r="C8" s="1400"/>
      <c r="D8" s="1400"/>
      <c r="E8" s="146"/>
    </row>
    <row r="9" spans="1:5" s="147" customFormat="1" ht="17.25">
      <c r="A9" s="1400" t="s">
        <v>421</v>
      </c>
      <c r="B9" s="1400"/>
      <c r="C9" s="1400"/>
      <c r="D9" s="1400"/>
      <c r="E9" s="148"/>
    </row>
    <row r="10" spans="1:4" s="147" customFormat="1" ht="18" customHeight="1">
      <c r="A10" s="1399" t="s">
        <v>365</v>
      </c>
      <c r="B10" s="1399"/>
      <c r="C10" s="1399"/>
      <c r="D10" s="1399"/>
    </row>
    <row r="11" ht="15.75">
      <c r="D11" s="145" t="s">
        <v>259</v>
      </c>
    </row>
    <row r="12" spans="1:4" s="149" customFormat="1" ht="88.5" customHeight="1">
      <c r="A12" s="156" t="s">
        <v>260</v>
      </c>
      <c r="B12" s="157" t="s">
        <v>261</v>
      </c>
      <c r="C12" s="158" t="s">
        <v>129</v>
      </c>
      <c r="D12" s="158" t="s">
        <v>128</v>
      </c>
    </row>
    <row r="13" spans="1:4" ht="18.75" customHeight="1">
      <c r="A13" s="1403" t="s">
        <v>126</v>
      </c>
      <c r="B13" s="1404"/>
      <c r="C13" s="198">
        <f>C14+C52</f>
        <v>824.4</v>
      </c>
      <c r="D13" s="198">
        <f>D14+D52</f>
        <v>557.5</v>
      </c>
    </row>
    <row r="14" spans="1:4" ht="17.25" customHeight="1">
      <c r="A14" s="169" t="s">
        <v>82</v>
      </c>
      <c r="B14" s="170" t="s">
        <v>262</v>
      </c>
      <c r="C14" s="171">
        <f>+C15+C28+C36+C39+C48+C19+C25+C45</f>
        <v>213.89999999999998</v>
      </c>
      <c r="D14" s="171">
        <f>+D15+D28+D36+D39+D48+D19+D25+D45</f>
        <v>215</v>
      </c>
    </row>
    <row r="15" spans="1:4" ht="37.5">
      <c r="A15" s="172" t="s">
        <v>263</v>
      </c>
      <c r="B15" s="173" t="s">
        <v>264</v>
      </c>
      <c r="C15" s="174">
        <f>C16</f>
        <v>21.7</v>
      </c>
      <c r="D15" s="174">
        <f>D16</f>
        <v>22.8</v>
      </c>
    </row>
    <row r="16" spans="1:4" ht="18.75">
      <c r="A16" s="186" t="s">
        <v>265</v>
      </c>
      <c r="B16" s="187" t="s">
        <v>266</v>
      </c>
      <c r="C16" s="188">
        <f>C17+C18</f>
        <v>21.7</v>
      </c>
      <c r="D16" s="188">
        <f>D17+D18</f>
        <v>22.8</v>
      </c>
    </row>
    <row r="17" spans="1:4" ht="113.25" customHeight="1">
      <c r="A17" s="159" t="s">
        <v>267</v>
      </c>
      <c r="B17" s="160" t="s">
        <v>83</v>
      </c>
      <c r="C17" s="161">
        <v>21.7</v>
      </c>
      <c r="D17" s="161">
        <v>22.8</v>
      </c>
    </row>
    <row r="18" spans="1:4" ht="150.75" customHeight="1" hidden="1">
      <c r="A18" s="132" t="s">
        <v>319</v>
      </c>
      <c r="B18" s="133" t="s">
        <v>309</v>
      </c>
      <c r="C18" s="161">
        <v>0</v>
      </c>
      <c r="D18" s="161">
        <v>0</v>
      </c>
    </row>
    <row r="19" spans="1:4" ht="24.75" customHeight="1" hidden="1">
      <c r="A19" s="235" t="s">
        <v>320</v>
      </c>
      <c r="B19" s="236" t="s">
        <v>310</v>
      </c>
      <c r="C19" s="237">
        <f>C20</f>
        <v>0</v>
      </c>
      <c r="D19" s="237">
        <f>D20</f>
        <v>0</v>
      </c>
    </row>
    <row r="20" spans="1:4" ht="41.25" customHeight="1" hidden="1">
      <c r="A20" s="238" t="s">
        <v>321</v>
      </c>
      <c r="B20" s="239" t="s">
        <v>311</v>
      </c>
      <c r="C20" s="240">
        <f>C21+C22+C23+C24</f>
        <v>0</v>
      </c>
      <c r="D20" s="240">
        <f>D21+D22+D23+D24</f>
        <v>0</v>
      </c>
    </row>
    <row r="21" spans="1:4" ht="89.25" customHeight="1" hidden="1">
      <c r="A21" s="159" t="s">
        <v>323</v>
      </c>
      <c r="B21" s="160" t="s">
        <v>326</v>
      </c>
      <c r="C21" s="161">
        <v>0</v>
      </c>
      <c r="D21" s="161">
        <v>0</v>
      </c>
    </row>
    <row r="22" spans="1:4" ht="111" customHeight="1" hidden="1">
      <c r="A22" s="159" t="s">
        <v>322</v>
      </c>
      <c r="B22" s="160" t="s">
        <v>328</v>
      </c>
      <c r="C22" s="161">
        <v>0</v>
      </c>
      <c r="D22" s="161">
        <v>0</v>
      </c>
    </row>
    <row r="23" spans="1:4" ht="93.75" customHeight="1" hidden="1">
      <c r="A23" s="159" t="s">
        <v>324</v>
      </c>
      <c r="B23" s="160" t="s">
        <v>327</v>
      </c>
      <c r="C23" s="161">
        <v>0</v>
      </c>
      <c r="D23" s="161">
        <v>0</v>
      </c>
    </row>
    <row r="24" spans="1:4" ht="90.75" customHeight="1" hidden="1">
      <c r="A24" s="159" t="s">
        <v>325</v>
      </c>
      <c r="B24" s="160" t="s">
        <v>329</v>
      </c>
      <c r="C24" s="161">
        <v>0</v>
      </c>
      <c r="D24" s="161">
        <v>0</v>
      </c>
    </row>
    <row r="25" spans="1:4" ht="23.25" customHeight="1" hidden="1">
      <c r="A25" s="235" t="s">
        <v>330</v>
      </c>
      <c r="B25" s="241" t="s">
        <v>312</v>
      </c>
      <c r="C25" s="237">
        <f>C26</f>
        <v>0</v>
      </c>
      <c r="D25" s="237">
        <f>D26</f>
        <v>0</v>
      </c>
    </row>
    <row r="26" spans="1:4" ht="19.5" customHeight="1" hidden="1">
      <c r="A26" s="242" t="s">
        <v>331</v>
      </c>
      <c r="B26" s="243" t="s">
        <v>313</v>
      </c>
      <c r="C26" s="240">
        <f>C27</f>
        <v>0</v>
      </c>
      <c r="D26" s="240">
        <f>D27</f>
        <v>0</v>
      </c>
    </row>
    <row r="27" spans="1:4" ht="18.75" customHeight="1" hidden="1">
      <c r="A27" s="244" t="s">
        <v>332</v>
      </c>
      <c r="B27" s="245" t="s">
        <v>313</v>
      </c>
      <c r="C27" s="246">
        <v>0</v>
      </c>
      <c r="D27" s="246">
        <v>0</v>
      </c>
    </row>
    <row r="28" spans="1:4" s="150" customFormat="1" ht="37.5">
      <c r="A28" s="172" t="s">
        <v>84</v>
      </c>
      <c r="B28" s="173" t="s">
        <v>85</v>
      </c>
      <c r="C28" s="174">
        <f>C29+C31</f>
        <v>192.2</v>
      </c>
      <c r="D28" s="174">
        <f>D29+D31</f>
        <v>192.2</v>
      </c>
    </row>
    <row r="29" spans="1:4" s="150" customFormat="1" ht="18.75" hidden="1">
      <c r="A29" s="186" t="s">
        <v>86</v>
      </c>
      <c r="B29" s="187" t="s">
        <v>87</v>
      </c>
      <c r="C29" s="188">
        <f>C30</f>
        <v>0</v>
      </c>
      <c r="D29" s="188">
        <f>D30</f>
        <v>0</v>
      </c>
    </row>
    <row r="30" spans="1:4" ht="54.75" customHeight="1" hidden="1">
      <c r="A30" s="159" t="s">
        <v>88</v>
      </c>
      <c r="B30" s="165" t="s">
        <v>89</v>
      </c>
      <c r="C30" s="161">
        <v>0</v>
      </c>
      <c r="D30" s="161">
        <v>0</v>
      </c>
    </row>
    <row r="31" spans="1:4" ht="17.25" customHeight="1">
      <c r="A31" s="186" t="s">
        <v>90</v>
      </c>
      <c r="B31" s="187" t="s">
        <v>91</v>
      </c>
      <c r="C31" s="188">
        <f>C32+C34</f>
        <v>192.2</v>
      </c>
      <c r="D31" s="188">
        <f>D32+D34</f>
        <v>192.2</v>
      </c>
    </row>
    <row r="32" spans="1:4" ht="75">
      <c r="A32" s="179" t="s">
        <v>92</v>
      </c>
      <c r="B32" s="180" t="s">
        <v>93</v>
      </c>
      <c r="C32" s="181">
        <f>C33</f>
        <v>136.6</v>
      </c>
      <c r="D32" s="181">
        <f>D33</f>
        <v>136.6</v>
      </c>
    </row>
    <row r="33" spans="1:4" ht="92.25" customHeight="1">
      <c r="A33" s="159" t="s">
        <v>94</v>
      </c>
      <c r="B33" s="160" t="s">
        <v>95</v>
      </c>
      <c r="C33" s="161">
        <v>136.6</v>
      </c>
      <c r="D33" s="161">
        <v>136.6</v>
      </c>
    </row>
    <row r="34" spans="1:4" ht="75">
      <c r="A34" s="179" t="s">
        <v>96</v>
      </c>
      <c r="B34" s="180" t="s">
        <v>97</v>
      </c>
      <c r="C34" s="181">
        <f>C35</f>
        <v>55.6</v>
      </c>
      <c r="D34" s="181">
        <f>D35</f>
        <v>55.6</v>
      </c>
    </row>
    <row r="35" spans="1:4" ht="97.5" customHeight="1">
      <c r="A35" s="159" t="s">
        <v>98</v>
      </c>
      <c r="B35" s="160" t="s">
        <v>99</v>
      </c>
      <c r="C35" s="161">
        <v>55.6</v>
      </c>
      <c r="D35" s="161">
        <v>55.6</v>
      </c>
    </row>
    <row r="36" spans="1:4" ht="17.25" customHeight="1" hidden="1">
      <c r="A36" s="189" t="s">
        <v>268</v>
      </c>
      <c r="B36" s="190" t="s">
        <v>269</v>
      </c>
      <c r="C36" s="174">
        <f>C37</f>
        <v>0</v>
      </c>
      <c r="D36" s="174">
        <f>D37</f>
        <v>0</v>
      </c>
    </row>
    <row r="37" spans="1:4" s="182" customFormat="1" ht="75" hidden="1">
      <c r="A37" s="183" t="s">
        <v>100</v>
      </c>
      <c r="B37" s="44" t="s">
        <v>101</v>
      </c>
      <c r="C37" s="178">
        <f>C38</f>
        <v>0</v>
      </c>
      <c r="D37" s="178">
        <f>D38</f>
        <v>0</v>
      </c>
    </row>
    <row r="38" spans="1:4" ht="95.25" customHeight="1" hidden="1">
      <c r="A38" s="247" t="s">
        <v>102</v>
      </c>
      <c r="B38" s="162" t="s">
        <v>103</v>
      </c>
      <c r="C38" s="161">
        <v>0</v>
      </c>
      <c r="D38" s="161">
        <v>0</v>
      </c>
    </row>
    <row r="39" spans="1:4" ht="75" hidden="1">
      <c r="A39" s="191" t="s">
        <v>270</v>
      </c>
      <c r="B39" s="173" t="s">
        <v>104</v>
      </c>
      <c r="C39" s="174">
        <f>C40</f>
        <v>0</v>
      </c>
      <c r="D39" s="174">
        <f>D40</f>
        <v>0</v>
      </c>
    </row>
    <row r="40" spans="1:4" ht="132" customHeight="1" hidden="1">
      <c r="A40" s="186" t="s">
        <v>271</v>
      </c>
      <c r="B40" s="248" t="s">
        <v>105</v>
      </c>
      <c r="C40" s="188">
        <f>C41+C43</f>
        <v>0</v>
      </c>
      <c r="D40" s="188">
        <f>D41+D43</f>
        <v>0</v>
      </c>
    </row>
    <row r="41" spans="1:4" ht="113.25" customHeight="1" hidden="1">
      <c r="A41" s="179" t="s">
        <v>333</v>
      </c>
      <c r="B41" s="249" t="s">
        <v>334</v>
      </c>
      <c r="C41" s="181">
        <f>C42</f>
        <v>0</v>
      </c>
      <c r="D41" s="181">
        <f>D42</f>
        <v>0</v>
      </c>
    </row>
    <row r="42" spans="1:4" ht="100.5" customHeight="1" hidden="1">
      <c r="A42" s="159" t="s">
        <v>281</v>
      </c>
      <c r="B42" s="160" t="s">
        <v>335</v>
      </c>
      <c r="C42" s="161">
        <v>0</v>
      </c>
      <c r="D42" s="161">
        <v>0</v>
      </c>
    </row>
    <row r="43" spans="1:4" ht="112.5" hidden="1">
      <c r="A43" s="231" t="s">
        <v>314</v>
      </c>
      <c r="B43" s="232" t="s">
        <v>315</v>
      </c>
      <c r="C43" s="181">
        <f>C44</f>
        <v>0</v>
      </c>
      <c r="D43" s="181">
        <f>D44</f>
        <v>0</v>
      </c>
    </row>
    <row r="44" spans="1:4" ht="95.25" customHeight="1" hidden="1">
      <c r="A44" s="131" t="s">
        <v>316</v>
      </c>
      <c r="B44" s="230" t="s">
        <v>283</v>
      </c>
      <c r="C44" s="161">
        <v>0</v>
      </c>
      <c r="D44" s="161">
        <v>0</v>
      </c>
    </row>
    <row r="45" spans="1:4" ht="56.25" customHeight="1" hidden="1">
      <c r="A45" s="191" t="s">
        <v>336</v>
      </c>
      <c r="B45" s="220" t="s">
        <v>317</v>
      </c>
      <c r="C45" s="217">
        <f>C46</f>
        <v>0</v>
      </c>
      <c r="D45" s="217">
        <f>D46</f>
        <v>0</v>
      </c>
    </row>
    <row r="46" spans="1:4" ht="19.5" customHeight="1" hidden="1">
      <c r="A46" s="222" t="s">
        <v>337</v>
      </c>
      <c r="B46" s="221" t="s">
        <v>318</v>
      </c>
      <c r="C46" s="188">
        <f>C47</f>
        <v>0</v>
      </c>
      <c r="D46" s="188">
        <f>D47</f>
        <v>0</v>
      </c>
    </row>
    <row r="47" spans="1:4" ht="37.5" hidden="1">
      <c r="A47" s="131" t="s">
        <v>289</v>
      </c>
      <c r="B47" s="233" t="s">
        <v>290</v>
      </c>
      <c r="C47" s="161">
        <v>0</v>
      </c>
      <c r="D47" s="161">
        <v>0</v>
      </c>
    </row>
    <row r="48" spans="1:4" s="184" customFormat="1" ht="37.5" hidden="1">
      <c r="A48" s="191" t="s">
        <v>272</v>
      </c>
      <c r="B48" s="192" t="s">
        <v>273</v>
      </c>
      <c r="C48" s="174">
        <f aca="true" t="shared" si="0" ref="C48:D50">C49</f>
        <v>0</v>
      </c>
      <c r="D48" s="174">
        <f t="shared" si="0"/>
        <v>0</v>
      </c>
    </row>
    <row r="49" spans="1:4" s="182" customFormat="1" ht="76.5" customHeight="1" hidden="1">
      <c r="A49" s="193" t="s">
        <v>274</v>
      </c>
      <c r="B49" s="194" t="s">
        <v>106</v>
      </c>
      <c r="C49" s="188">
        <f t="shared" si="0"/>
        <v>0</v>
      </c>
      <c r="D49" s="188">
        <f t="shared" si="0"/>
        <v>0</v>
      </c>
    </row>
    <row r="50" spans="1:4" ht="76.5" customHeight="1" hidden="1">
      <c r="A50" s="185" t="s">
        <v>338</v>
      </c>
      <c r="B50" s="24" t="s">
        <v>340</v>
      </c>
      <c r="C50" s="181">
        <f t="shared" si="0"/>
        <v>0</v>
      </c>
      <c r="D50" s="181">
        <f t="shared" si="0"/>
        <v>0</v>
      </c>
    </row>
    <row r="51" spans="1:4" ht="77.25" customHeight="1" hidden="1">
      <c r="A51" s="247" t="s">
        <v>339</v>
      </c>
      <c r="B51" s="162" t="s">
        <v>301</v>
      </c>
      <c r="C51" s="161">
        <v>0</v>
      </c>
      <c r="D51" s="161">
        <v>0</v>
      </c>
    </row>
    <row r="52" spans="1:4" ht="37.5">
      <c r="A52" s="169" t="s">
        <v>71</v>
      </c>
      <c r="B52" s="195" t="s">
        <v>107</v>
      </c>
      <c r="C52" s="196">
        <f>C53+C68</f>
        <v>610.5</v>
      </c>
      <c r="D52" s="196">
        <f>D53+D68</f>
        <v>342.5</v>
      </c>
    </row>
    <row r="53" spans="1:4" ht="37.5">
      <c r="A53" s="202" t="s">
        <v>72</v>
      </c>
      <c r="B53" s="203" t="s">
        <v>108</v>
      </c>
      <c r="C53" s="204">
        <f>C54+C59+C62+C65</f>
        <v>610.5</v>
      </c>
      <c r="D53" s="204">
        <f>D54+D59+D62+D65</f>
        <v>342.5</v>
      </c>
    </row>
    <row r="54" spans="1:4" ht="47.25" customHeight="1">
      <c r="A54" s="175" t="s">
        <v>73</v>
      </c>
      <c r="B54" s="176" t="s">
        <v>109</v>
      </c>
      <c r="C54" s="197">
        <f>C55+C57</f>
        <v>540.4</v>
      </c>
      <c r="D54" s="197">
        <f>D55+D57</f>
        <v>275.7</v>
      </c>
    </row>
    <row r="55" spans="1:4" ht="37.5">
      <c r="A55" s="177" t="s">
        <v>74</v>
      </c>
      <c r="B55" s="28" t="s">
        <v>110</v>
      </c>
      <c r="C55" s="199">
        <f>C56</f>
        <v>540.4</v>
      </c>
      <c r="D55" s="199">
        <f>D56</f>
        <v>275.7</v>
      </c>
    </row>
    <row r="56" spans="1:4" ht="39" customHeight="1">
      <c r="A56" s="250" t="s">
        <v>111</v>
      </c>
      <c r="B56" s="165" t="s">
        <v>112</v>
      </c>
      <c r="C56" s="163">
        <v>540.4</v>
      </c>
      <c r="D56" s="163">
        <v>275.7</v>
      </c>
    </row>
    <row r="57" spans="1:4" ht="35.25" customHeight="1">
      <c r="A57" s="251" t="s">
        <v>113</v>
      </c>
      <c r="B57" s="252" t="s">
        <v>114</v>
      </c>
      <c r="C57" s="199">
        <f>C58</f>
        <v>0</v>
      </c>
      <c r="D57" s="199">
        <f>D58</f>
        <v>0</v>
      </c>
    </row>
    <row r="58" spans="1:4" ht="37.5">
      <c r="A58" s="159" t="s">
        <v>115</v>
      </c>
      <c r="B58" s="160" t="s">
        <v>116</v>
      </c>
      <c r="C58" s="163">
        <v>0</v>
      </c>
      <c r="D58" s="163">
        <v>0</v>
      </c>
    </row>
    <row r="59" spans="1:4" ht="56.25" hidden="1">
      <c r="A59" s="175" t="s">
        <v>75</v>
      </c>
      <c r="B59" s="176" t="s">
        <v>117</v>
      </c>
      <c r="C59" s="197">
        <f>C60</f>
        <v>0</v>
      </c>
      <c r="D59" s="197">
        <f>D60</f>
        <v>0</v>
      </c>
    </row>
    <row r="60" spans="1:4" ht="21" customHeight="1" hidden="1">
      <c r="A60" s="177" t="s">
        <v>76</v>
      </c>
      <c r="B60" s="28" t="s">
        <v>77</v>
      </c>
      <c r="C60" s="199">
        <f>C61</f>
        <v>0</v>
      </c>
      <c r="D60" s="199">
        <f>D61</f>
        <v>0</v>
      </c>
    </row>
    <row r="61" spans="1:4" ht="17.25" customHeight="1" hidden="1">
      <c r="A61" s="159" t="s">
        <v>118</v>
      </c>
      <c r="B61" s="160" t="s">
        <v>119</v>
      </c>
      <c r="C61" s="163"/>
      <c r="D61" s="163"/>
    </row>
    <row r="62" spans="1:4" ht="35.25" customHeight="1">
      <c r="A62" s="175" t="s">
        <v>78</v>
      </c>
      <c r="B62" s="176" t="s">
        <v>120</v>
      </c>
      <c r="C62" s="197">
        <f>C63</f>
        <v>70.1</v>
      </c>
      <c r="D62" s="197">
        <f>D63</f>
        <v>66.8</v>
      </c>
    </row>
    <row r="63" spans="1:4" ht="54.75" customHeight="1">
      <c r="A63" s="177" t="s">
        <v>121</v>
      </c>
      <c r="B63" s="28" t="s">
        <v>122</v>
      </c>
      <c r="C63" s="199">
        <f>C64</f>
        <v>70.1</v>
      </c>
      <c r="D63" s="199">
        <f>D64</f>
        <v>66.8</v>
      </c>
    </row>
    <row r="64" spans="1:4" ht="56.25" customHeight="1">
      <c r="A64" s="159" t="s">
        <v>123</v>
      </c>
      <c r="B64" s="160" t="s">
        <v>124</v>
      </c>
      <c r="C64" s="163">
        <v>70.1</v>
      </c>
      <c r="D64" s="163">
        <v>66.8</v>
      </c>
    </row>
    <row r="65" spans="1:4" ht="18.75" hidden="1">
      <c r="A65" s="200" t="s">
        <v>79</v>
      </c>
      <c r="B65" s="201" t="s">
        <v>125</v>
      </c>
      <c r="C65" s="197">
        <f>C67</f>
        <v>0</v>
      </c>
      <c r="D65" s="197">
        <f>D67</f>
        <v>0</v>
      </c>
    </row>
    <row r="66" spans="1:4" ht="57" customHeight="1" hidden="1">
      <c r="A66" s="253" t="s">
        <v>341</v>
      </c>
      <c r="B66" s="255" t="s">
        <v>342</v>
      </c>
      <c r="C66" s="254"/>
      <c r="D66" s="254"/>
    </row>
    <row r="67" spans="1:4" ht="96" customHeight="1" hidden="1">
      <c r="A67" s="164" t="s">
        <v>343</v>
      </c>
      <c r="B67" s="165" t="s">
        <v>344</v>
      </c>
      <c r="C67" s="163">
        <v>0</v>
      </c>
      <c r="D67" s="163">
        <v>0</v>
      </c>
    </row>
    <row r="68" spans="1:4" ht="37.5" hidden="1">
      <c r="A68" s="205" t="s">
        <v>80</v>
      </c>
      <c r="B68" s="206" t="s">
        <v>81</v>
      </c>
      <c r="C68" s="204">
        <f>SUM(C69)</f>
        <v>0</v>
      </c>
      <c r="D68" s="204">
        <f>SUM(D69)</f>
        <v>0</v>
      </c>
    </row>
    <row r="69" spans="1:4" s="140" customFormat="1" ht="36.75" customHeight="1" hidden="1">
      <c r="A69" s="256" t="s">
        <v>345</v>
      </c>
      <c r="B69" s="257" t="s">
        <v>0</v>
      </c>
      <c r="C69" s="254">
        <f>SUM(C70)</f>
        <v>0</v>
      </c>
      <c r="D69" s="254">
        <f>SUM(D70)</f>
        <v>0</v>
      </c>
    </row>
    <row r="70" spans="1:4" ht="39" customHeight="1" hidden="1">
      <c r="A70" s="234" t="s">
        <v>275</v>
      </c>
      <c r="B70" s="223" t="s">
        <v>276</v>
      </c>
      <c r="C70" s="163">
        <v>0</v>
      </c>
      <c r="D70" s="163">
        <v>0</v>
      </c>
    </row>
    <row r="71" spans="1:3" ht="18.75">
      <c r="A71" s="166"/>
      <c r="B71" s="167"/>
      <c r="C71" s="145"/>
    </row>
    <row r="72" spans="1:4" ht="18.75">
      <c r="A72" s="166"/>
      <c r="B72" s="167"/>
      <c r="C72" s="168"/>
      <c r="D72" s="168"/>
    </row>
    <row r="73" spans="1:4" ht="18.75">
      <c r="A73" s="166"/>
      <c r="B73" s="167"/>
      <c r="C73" s="168"/>
      <c r="D73" s="168"/>
    </row>
    <row r="74" spans="1:4" ht="18.75">
      <c r="A74" s="166"/>
      <c r="B74" s="167"/>
      <c r="C74" s="168"/>
      <c r="D74" s="168"/>
    </row>
    <row r="75" spans="1:4" ht="18.75">
      <c r="A75" s="166"/>
      <c r="B75" s="167"/>
      <c r="C75" s="168"/>
      <c r="D75" s="168"/>
    </row>
    <row r="76" spans="1:4" ht="18.75">
      <c r="A76" s="166"/>
      <c r="B76" s="167"/>
      <c r="C76" s="168"/>
      <c r="D76" s="168"/>
    </row>
    <row r="77" spans="1:4" ht="18.75">
      <c r="A77" s="166"/>
      <c r="B77" s="167"/>
      <c r="C77" s="168"/>
      <c r="D77" s="168"/>
    </row>
    <row r="78" spans="1:4" ht="18.75">
      <c r="A78" s="166"/>
      <c r="B78" s="167"/>
      <c r="C78" s="168"/>
      <c r="D78" s="168"/>
    </row>
    <row r="79" spans="1:4" ht="18.75">
      <c r="A79" s="166"/>
      <c r="B79" s="167"/>
      <c r="C79" s="168"/>
      <c r="D79" s="168"/>
    </row>
    <row r="80" spans="1:4" ht="18.75">
      <c r="A80" s="166"/>
      <c r="B80" s="167"/>
      <c r="C80" s="168"/>
      <c r="D80" s="168"/>
    </row>
    <row r="81" spans="1:4" ht="18.75">
      <c r="A81" s="166"/>
      <c r="B81" s="167"/>
      <c r="C81" s="168"/>
      <c r="D81" s="168"/>
    </row>
    <row r="82" spans="1:4" ht="18.75">
      <c r="A82" s="166"/>
      <c r="B82" s="167"/>
      <c r="C82" s="168"/>
      <c r="D82" s="168"/>
    </row>
    <row r="83" spans="1:4" ht="18.75">
      <c r="A83" s="166"/>
      <c r="B83" s="167"/>
      <c r="C83" s="168"/>
      <c r="D83" s="168"/>
    </row>
    <row r="84" spans="1:4" ht="18.75">
      <c r="A84" s="166"/>
      <c r="B84" s="167"/>
      <c r="C84" s="168"/>
      <c r="D84" s="168"/>
    </row>
    <row r="85" spans="1:4" ht="18.75">
      <c r="A85" s="166"/>
      <c r="B85" s="167"/>
      <c r="C85" s="168"/>
      <c r="D85" s="168"/>
    </row>
    <row r="86" spans="1:4" ht="18.75">
      <c r="A86" s="166"/>
      <c r="B86" s="167"/>
      <c r="C86" s="168"/>
      <c r="D86" s="168"/>
    </row>
    <row r="87" spans="1:4" ht="18.75">
      <c r="A87" s="166"/>
      <c r="B87" s="167"/>
      <c r="C87" s="168"/>
      <c r="D87" s="168"/>
    </row>
    <row r="88" spans="1:4" ht="18.75">
      <c r="A88" s="166"/>
      <c r="B88" s="167"/>
      <c r="C88" s="168"/>
      <c r="D88" s="168"/>
    </row>
    <row r="89" spans="1:4" ht="18.75">
      <c r="A89" s="166"/>
      <c r="B89" s="167"/>
      <c r="C89" s="168"/>
      <c r="D89" s="168"/>
    </row>
    <row r="90" spans="1:4" ht="18.75">
      <c r="A90" s="166"/>
      <c r="B90" s="167"/>
      <c r="C90" s="168"/>
      <c r="D90" s="168"/>
    </row>
    <row r="91" spans="1:4" ht="18.75">
      <c r="A91" s="166"/>
      <c r="B91" s="167"/>
      <c r="C91" s="167"/>
      <c r="D91" s="167"/>
    </row>
    <row r="92" spans="1:4" ht="18.75">
      <c r="A92" s="166"/>
      <c r="B92" s="167"/>
      <c r="C92" s="167"/>
      <c r="D92" s="168"/>
    </row>
    <row r="93" spans="1:4" ht="18.75">
      <c r="A93" s="166"/>
      <c r="B93" s="167"/>
      <c r="C93" s="167"/>
      <c r="D93" s="168"/>
    </row>
    <row r="94" spans="1:4" ht="18.75">
      <c r="A94" s="166"/>
      <c r="B94" s="167"/>
      <c r="C94" s="167"/>
      <c r="D94" s="168"/>
    </row>
    <row r="95" spans="1:4" ht="18.75">
      <c r="A95" s="166"/>
      <c r="B95" s="167"/>
      <c r="C95" s="167"/>
      <c r="D95" s="168"/>
    </row>
    <row r="96" spans="1:4" ht="18.75">
      <c r="A96" s="166"/>
      <c r="B96" s="167"/>
      <c r="C96" s="167"/>
      <c r="D96" s="168"/>
    </row>
    <row r="97" spans="1:4" ht="18.75">
      <c r="A97" s="166"/>
      <c r="B97" s="167"/>
      <c r="C97" s="167"/>
      <c r="D97" s="168"/>
    </row>
    <row r="98" spans="1:4" ht="18.75">
      <c r="A98" s="166"/>
      <c r="B98" s="167"/>
      <c r="C98" s="167"/>
      <c r="D98" s="168"/>
    </row>
    <row r="99" spans="1:4" ht="18.75">
      <c r="A99" s="166"/>
      <c r="B99" s="167"/>
      <c r="C99" s="167"/>
      <c r="D99" s="168"/>
    </row>
    <row r="100" spans="1:4" ht="18.75">
      <c r="A100" s="166"/>
      <c r="B100" s="167"/>
      <c r="C100" s="167"/>
      <c r="D100" s="168"/>
    </row>
    <row r="101" spans="1:4" ht="18.75">
      <c r="A101" s="166"/>
      <c r="B101" s="167"/>
      <c r="C101" s="167"/>
      <c r="D101" s="168"/>
    </row>
    <row r="102" spans="1:4" ht="18.75">
      <c r="A102" s="166"/>
      <c r="B102" s="167"/>
      <c r="C102" s="167"/>
      <c r="D102" s="168"/>
    </row>
    <row r="103" spans="1:4" ht="18.75">
      <c r="A103" s="166"/>
      <c r="B103" s="167"/>
      <c r="C103" s="167"/>
      <c r="D103" s="168"/>
    </row>
    <row r="104" spans="1:4" ht="18.75">
      <c r="A104" s="166"/>
      <c r="B104" s="167"/>
      <c r="C104" s="167"/>
      <c r="D104" s="168"/>
    </row>
    <row r="105" spans="1:4" ht="18.75">
      <c r="A105" s="166"/>
      <c r="B105" s="167"/>
      <c r="C105" s="167"/>
      <c r="D105" s="168"/>
    </row>
    <row r="106" spans="1:4" ht="18.75">
      <c r="A106" s="166"/>
      <c r="B106" s="167"/>
      <c r="C106" s="167"/>
      <c r="D106" s="168"/>
    </row>
    <row r="107" spans="1:4" ht="18.75">
      <c r="A107" s="166"/>
      <c r="B107" s="167"/>
      <c r="C107" s="167"/>
      <c r="D107" s="168"/>
    </row>
    <row r="108" spans="1:4" ht="18.75">
      <c r="A108" s="166"/>
      <c r="B108" s="167"/>
      <c r="C108" s="167"/>
      <c r="D108" s="168"/>
    </row>
    <row r="109" spans="1:4" ht="18.75">
      <c r="A109" s="166"/>
      <c r="B109" s="167"/>
      <c r="C109" s="167"/>
      <c r="D109" s="168"/>
    </row>
    <row r="110" spans="1:4" ht="18.75">
      <c r="A110" s="166"/>
      <c r="B110" s="167"/>
      <c r="C110" s="167"/>
      <c r="D110" s="168"/>
    </row>
    <row r="111" spans="1:4" ht="18.75">
      <c r="A111" s="166"/>
      <c r="B111" s="167"/>
      <c r="C111" s="167"/>
      <c r="D111" s="168"/>
    </row>
    <row r="112" spans="1:4" ht="18.75">
      <c r="A112" s="166"/>
      <c r="B112" s="167"/>
      <c r="C112" s="167"/>
      <c r="D112" s="168"/>
    </row>
    <row r="113" spans="1:4" ht="18.75">
      <c r="A113" s="166"/>
      <c r="B113" s="167"/>
      <c r="C113" s="167"/>
      <c r="D113" s="168"/>
    </row>
    <row r="114" spans="1:4" ht="18.75">
      <c r="A114" s="166"/>
      <c r="B114" s="167"/>
      <c r="C114" s="167"/>
      <c r="D114" s="168"/>
    </row>
    <row r="115" spans="1:4" ht="18.75">
      <c r="A115" s="166"/>
      <c r="B115" s="167"/>
      <c r="C115" s="167"/>
      <c r="D115" s="168"/>
    </row>
    <row r="116" spans="1:4" ht="18.75">
      <c r="A116" s="166"/>
      <c r="B116" s="167"/>
      <c r="C116" s="167"/>
      <c r="D116" s="168"/>
    </row>
    <row r="117" spans="1:4" ht="18.75">
      <c r="A117" s="166"/>
      <c r="B117" s="167"/>
      <c r="C117" s="167"/>
      <c r="D117" s="168"/>
    </row>
    <row r="118" spans="1:4" ht="18.75">
      <c r="A118" s="166"/>
      <c r="B118" s="167"/>
      <c r="C118" s="167"/>
      <c r="D118" s="168"/>
    </row>
    <row r="119" spans="1:4" ht="18.75">
      <c r="A119" s="166"/>
      <c r="B119" s="167"/>
      <c r="C119" s="167"/>
      <c r="D119" s="168"/>
    </row>
    <row r="120" spans="1:4" ht="18.75">
      <c r="A120" s="166"/>
      <c r="B120" s="167"/>
      <c r="C120" s="167"/>
      <c r="D120" s="168"/>
    </row>
    <row r="121" spans="1:4" ht="18.75">
      <c r="A121" s="166"/>
      <c r="B121" s="167"/>
      <c r="C121" s="167"/>
      <c r="D121" s="168"/>
    </row>
    <row r="122" spans="1:4" ht="18.75">
      <c r="A122" s="166"/>
      <c r="B122" s="167"/>
      <c r="C122" s="167"/>
      <c r="D122" s="168"/>
    </row>
    <row r="123" spans="1:4" ht="18.75">
      <c r="A123" s="166"/>
      <c r="B123" s="167"/>
      <c r="C123" s="167"/>
      <c r="D123" s="168"/>
    </row>
    <row r="124" spans="1:4" ht="18.75">
      <c r="A124" s="166"/>
      <c r="B124" s="167"/>
      <c r="C124" s="167"/>
      <c r="D124" s="168"/>
    </row>
    <row r="125" spans="1:4" ht="18.75">
      <c r="A125" s="166"/>
      <c r="B125" s="167"/>
      <c r="C125" s="167"/>
      <c r="D125" s="168"/>
    </row>
    <row r="126" spans="1:4" ht="18.75">
      <c r="A126" s="166"/>
      <c r="B126" s="167"/>
      <c r="C126" s="167"/>
      <c r="D126" s="168"/>
    </row>
    <row r="127" spans="1:4" ht="18.75">
      <c r="A127" s="166"/>
      <c r="B127" s="167"/>
      <c r="C127" s="167"/>
      <c r="D127" s="168"/>
    </row>
    <row r="128" spans="1:4" ht="18.75">
      <c r="A128" s="166"/>
      <c r="B128" s="167"/>
      <c r="C128" s="167"/>
      <c r="D128" s="168"/>
    </row>
    <row r="129" spans="1:4" ht="18.75">
      <c r="A129" s="166"/>
      <c r="B129" s="167"/>
      <c r="C129" s="167"/>
      <c r="D129" s="168"/>
    </row>
    <row r="130" spans="1:4" ht="18.75">
      <c r="A130" s="166"/>
      <c r="B130" s="167"/>
      <c r="C130" s="167"/>
      <c r="D130" s="168"/>
    </row>
    <row r="131" spans="1:4" ht="18.75">
      <c r="A131" s="166"/>
      <c r="B131" s="167"/>
      <c r="C131" s="167"/>
      <c r="D131" s="168"/>
    </row>
    <row r="132" spans="1:4" ht="18.75">
      <c r="A132" s="166"/>
      <c r="B132" s="167"/>
      <c r="C132" s="167"/>
      <c r="D132" s="168"/>
    </row>
    <row r="133" spans="1:4" ht="18.75">
      <c r="A133" s="166"/>
      <c r="B133" s="167"/>
      <c r="C133" s="167"/>
      <c r="D133" s="168"/>
    </row>
    <row r="134" spans="1:4" ht="18.75">
      <c r="A134" s="166"/>
      <c r="B134" s="167"/>
      <c r="C134" s="167"/>
      <c r="D134" s="168"/>
    </row>
    <row r="135" spans="1:4" ht="18.75">
      <c r="A135" s="166"/>
      <c r="B135" s="167"/>
      <c r="C135" s="167"/>
      <c r="D135" s="168"/>
    </row>
    <row r="136" spans="1:4" ht="18.75">
      <c r="A136" s="166"/>
      <c r="B136" s="167"/>
      <c r="C136" s="167"/>
      <c r="D136" s="168"/>
    </row>
    <row r="137" spans="1:4" ht="18.75">
      <c r="A137" s="166"/>
      <c r="B137" s="167"/>
      <c r="C137" s="167"/>
      <c r="D137" s="168"/>
    </row>
    <row r="138" spans="1:4" ht="18.75">
      <c r="A138" s="166"/>
      <c r="B138" s="167"/>
      <c r="C138" s="167"/>
      <c r="D138" s="168"/>
    </row>
    <row r="139" spans="1:4" ht="18.75">
      <c r="A139" s="166"/>
      <c r="B139" s="167"/>
      <c r="C139" s="167"/>
      <c r="D139" s="168"/>
    </row>
    <row r="140" spans="1:4" ht="18.75">
      <c r="A140" s="166"/>
      <c r="B140" s="167"/>
      <c r="C140" s="167"/>
      <c r="D140" s="168"/>
    </row>
    <row r="141" spans="1:4" ht="18.75">
      <c r="A141" s="166"/>
      <c r="B141" s="167"/>
      <c r="C141" s="167"/>
      <c r="D141" s="168"/>
    </row>
    <row r="142" spans="1:4" ht="18.75">
      <c r="A142" s="166"/>
      <c r="B142" s="167"/>
      <c r="C142" s="167"/>
      <c r="D142" s="168"/>
    </row>
    <row r="143" spans="1:4" ht="18.75">
      <c r="A143" s="166"/>
      <c r="B143" s="167"/>
      <c r="C143" s="167"/>
      <c r="D143" s="168"/>
    </row>
    <row r="144" spans="1:4" ht="18.75">
      <c r="A144" s="166"/>
      <c r="B144" s="167"/>
      <c r="C144" s="167"/>
      <c r="D144" s="168"/>
    </row>
    <row r="145" spans="1:4" ht="18.75">
      <c r="A145" s="166"/>
      <c r="B145" s="167"/>
      <c r="C145" s="167"/>
      <c r="D145" s="168"/>
    </row>
    <row r="146" spans="1:4" ht="18.75">
      <c r="A146" s="166"/>
      <c r="B146" s="167"/>
      <c r="C146" s="167"/>
      <c r="D146" s="168"/>
    </row>
    <row r="147" spans="1:4" ht="18.75">
      <c r="A147" s="166"/>
      <c r="B147" s="167"/>
      <c r="C147" s="167"/>
      <c r="D147" s="168"/>
    </row>
    <row r="148" spans="1:4" ht="18.75">
      <c r="A148" s="166"/>
      <c r="B148" s="167"/>
      <c r="C148" s="167"/>
      <c r="D148" s="168"/>
    </row>
    <row r="149" spans="1:4" ht="18.75">
      <c r="A149" s="166"/>
      <c r="B149" s="167"/>
      <c r="C149" s="167"/>
      <c r="D149" s="168"/>
    </row>
    <row r="150" spans="1:4" ht="18.75">
      <c r="A150" s="166"/>
      <c r="B150" s="167"/>
      <c r="C150" s="167"/>
      <c r="D150" s="168"/>
    </row>
    <row r="151" spans="1:4" ht="18.75">
      <c r="A151" s="166"/>
      <c r="B151" s="167"/>
      <c r="C151" s="167"/>
      <c r="D151" s="168"/>
    </row>
    <row r="152" spans="1:4" ht="18.75">
      <c r="A152" s="166"/>
      <c r="B152" s="167"/>
      <c r="C152" s="167"/>
      <c r="D152" s="168"/>
    </row>
    <row r="153" spans="1:4" ht="18.75">
      <c r="A153" s="166"/>
      <c r="B153" s="167"/>
      <c r="C153" s="167"/>
      <c r="D153" s="168"/>
    </row>
    <row r="154" spans="1:4" ht="18.75">
      <c r="A154" s="166"/>
      <c r="B154" s="167"/>
      <c r="C154" s="167"/>
      <c r="D154" s="168"/>
    </row>
    <row r="155" spans="1:4" ht="18.75">
      <c r="A155" s="166"/>
      <c r="B155" s="167"/>
      <c r="C155" s="167"/>
      <c r="D155" s="168"/>
    </row>
    <row r="156" spans="1:4" ht="18.75">
      <c r="A156" s="166"/>
      <c r="B156" s="167"/>
      <c r="C156" s="167"/>
      <c r="D156" s="168"/>
    </row>
    <row r="157" spans="1:4" ht="18.75">
      <c r="A157" s="166"/>
      <c r="B157" s="167"/>
      <c r="C157" s="167"/>
      <c r="D157" s="168"/>
    </row>
    <row r="158" spans="1:4" ht="18.75">
      <c r="A158" s="166"/>
      <c r="B158" s="167"/>
      <c r="C158" s="167"/>
      <c r="D158" s="168"/>
    </row>
    <row r="159" spans="1:4" ht="18.75">
      <c r="A159" s="166"/>
      <c r="B159" s="167"/>
      <c r="C159" s="167"/>
      <c r="D159" s="168"/>
    </row>
    <row r="160" spans="1:4" ht="18.75">
      <c r="A160" s="166"/>
      <c r="B160" s="167"/>
      <c r="C160" s="167"/>
      <c r="D160" s="168"/>
    </row>
    <row r="161" spans="1:4" ht="18.75">
      <c r="A161" s="166"/>
      <c r="B161" s="167"/>
      <c r="C161" s="167"/>
      <c r="D161" s="168"/>
    </row>
    <row r="162" spans="1:4" ht="18.75">
      <c r="A162" s="166"/>
      <c r="B162" s="167"/>
      <c r="C162" s="167"/>
      <c r="D162" s="168"/>
    </row>
    <row r="163" spans="1:4" ht="18.75">
      <c r="A163" s="166"/>
      <c r="B163" s="167"/>
      <c r="C163" s="167"/>
      <c r="D163" s="168"/>
    </row>
    <row r="164" spans="1:4" ht="18.75">
      <c r="A164" s="166"/>
      <c r="B164" s="167"/>
      <c r="C164" s="167"/>
      <c r="D164" s="168"/>
    </row>
    <row r="165" spans="1:4" ht="18.75">
      <c r="A165" s="166"/>
      <c r="B165" s="167"/>
      <c r="C165" s="167"/>
      <c r="D165" s="168"/>
    </row>
    <row r="166" spans="1:4" ht="18.75">
      <c r="A166" s="166"/>
      <c r="B166" s="167"/>
      <c r="C166" s="167"/>
      <c r="D166" s="168"/>
    </row>
    <row r="167" spans="1:4" ht="18.75">
      <c r="A167" s="166"/>
      <c r="B167" s="167"/>
      <c r="C167" s="167"/>
      <c r="D167" s="168"/>
    </row>
    <row r="168" spans="1:4" ht="18.75">
      <c r="A168" s="166"/>
      <c r="B168" s="167"/>
      <c r="C168" s="167"/>
      <c r="D168" s="168"/>
    </row>
    <row r="169" spans="1:4" ht="18.75">
      <c r="A169" s="166"/>
      <c r="B169" s="167"/>
      <c r="C169" s="167"/>
      <c r="D169" s="168"/>
    </row>
    <row r="170" spans="1:4" ht="18.75">
      <c r="A170" s="166"/>
      <c r="B170" s="167"/>
      <c r="C170" s="167"/>
      <c r="D170" s="168"/>
    </row>
    <row r="171" spans="1:4" ht="18.75">
      <c r="A171" s="166"/>
      <c r="B171" s="167"/>
      <c r="C171" s="167"/>
      <c r="D171" s="168"/>
    </row>
    <row r="172" spans="1:4" ht="18.75">
      <c r="A172" s="166"/>
      <c r="B172" s="167"/>
      <c r="C172" s="167"/>
      <c r="D172" s="168"/>
    </row>
    <row r="173" spans="1:4" ht="18.75">
      <c r="A173" s="166"/>
      <c r="B173" s="167"/>
      <c r="C173" s="167"/>
      <c r="D173" s="168"/>
    </row>
    <row r="174" spans="1:4" ht="18.75">
      <c r="A174" s="166"/>
      <c r="B174" s="167"/>
      <c r="C174" s="167"/>
      <c r="D174" s="168"/>
    </row>
    <row r="175" spans="1:4" ht="18.75">
      <c r="A175" s="166"/>
      <c r="B175" s="167"/>
      <c r="C175" s="167"/>
      <c r="D175" s="168"/>
    </row>
    <row r="176" spans="1:4" ht="18.75">
      <c r="A176" s="166"/>
      <c r="B176" s="167"/>
      <c r="C176" s="167"/>
      <c r="D176" s="168"/>
    </row>
    <row r="177" spans="1:4" ht="18.75">
      <c r="A177" s="166"/>
      <c r="B177" s="167"/>
      <c r="C177" s="167"/>
      <c r="D177" s="168"/>
    </row>
    <row r="178" spans="1:4" ht="18.75">
      <c r="A178" s="166"/>
      <c r="B178" s="167"/>
      <c r="C178" s="167"/>
      <c r="D178" s="168"/>
    </row>
    <row r="179" spans="1:4" ht="18.75">
      <c r="A179" s="166"/>
      <c r="B179" s="167"/>
      <c r="C179" s="167"/>
      <c r="D179" s="168"/>
    </row>
    <row r="180" spans="1:4" ht="18.75">
      <c r="A180" s="166"/>
      <c r="B180" s="167"/>
      <c r="C180" s="167"/>
      <c r="D180" s="168"/>
    </row>
    <row r="181" spans="1:4" ht="18.75">
      <c r="A181" s="166"/>
      <c r="B181" s="167"/>
      <c r="C181" s="167"/>
      <c r="D181" s="168"/>
    </row>
    <row r="182" spans="1:4" ht="18.75">
      <c r="A182" s="166"/>
      <c r="B182" s="167"/>
      <c r="C182" s="167"/>
      <c r="D182" s="168"/>
    </row>
    <row r="183" spans="1:4" ht="18.75">
      <c r="A183" s="166"/>
      <c r="B183" s="167"/>
      <c r="C183" s="167"/>
      <c r="D183" s="168"/>
    </row>
  </sheetData>
  <sheetProtection formatRows="0" autoFilter="0"/>
  <mergeCells count="11">
    <mergeCell ref="A6:D6"/>
    <mergeCell ref="A4:D4"/>
    <mergeCell ref="A5:D5"/>
    <mergeCell ref="A13:B13"/>
    <mergeCell ref="A1:D1"/>
    <mergeCell ref="A2:D2"/>
    <mergeCell ref="A3:D3"/>
    <mergeCell ref="A10:D10"/>
    <mergeCell ref="A9:D9"/>
    <mergeCell ref="B7:D7"/>
    <mergeCell ref="A8:D8"/>
  </mergeCells>
  <printOptions horizontalCentered="1"/>
  <pageMargins left="0.5118110236220472" right="0.1968503937007874" top="0.2755905511811024" bottom="0.3937007874015748" header="0.15748031496062992" footer="0.2362204724409449"/>
  <pageSetup blackAndWhite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3"/>
  <sheetViews>
    <sheetView view="pageBreakPreview" zoomScaleSheetLayoutView="100" zoomScalePageLayoutView="0" workbookViewId="0" topLeftCell="A1">
      <selection activeCell="D8" sqref="D8"/>
    </sheetView>
  </sheetViews>
  <sheetFormatPr defaultColWidth="8.8515625" defaultRowHeight="15"/>
  <cols>
    <col min="1" max="1" width="29.7109375" style="166" customWidth="1"/>
    <col min="2" max="2" width="71.28125" style="167" customWidth="1"/>
    <col min="3" max="3" width="20.7109375" style="167" customWidth="1"/>
    <col min="4" max="4" width="21.00390625" style="145" customWidth="1"/>
    <col min="5" max="5" width="8.8515625" style="143" hidden="1" customWidth="1"/>
    <col min="6" max="16384" width="8.8515625" style="143" customWidth="1"/>
  </cols>
  <sheetData>
    <row r="1" spans="1:7" s="64" customFormat="1" ht="15.75" customHeight="1">
      <c r="A1" s="1372" t="s">
        <v>127</v>
      </c>
      <c r="B1" s="1372"/>
      <c r="C1" s="1372"/>
      <c r="D1" s="1372"/>
      <c r="E1" s="76"/>
      <c r="F1" s="76"/>
      <c r="G1" s="76"/>
    </row>
    <row r="2" spans="1:7" s="64" customFormat="1" ht="15.75" customHeight="1">
      <c r="A2" s="1372" t="s">
        <v>461</v>
      </c>
      <c r="B2" s="1372"/>
      <c r="C2" s="1372"/>
      <c r="D2" s="1372"/>
      <c r="E2" s="76"/>
      <c r="F2" s="76"/>
      <c r="G2" s="76"/>
    </row>
    <row r="3" spans="1:7" s="64" customFormat="1" ht="15.75" customHeight="1">
      <c r="A3" s="1372" t="s">
        <v>990</v>
      </c>
      <c r="B3" s="1372"/>
      <c r="C3" s="1372"/>
      <c r="D3" s="1372"/>
      <c r="E3" s="76"/>
      <c r="F3" s="76"/>
      <c r="G3" s="76"/>
    </row>
    <row r="4" spans="1:7" s="65" customFormat="1" ht="16.5" customHeight="1">
      <c r="A4" s="1368" t="s">
        <v>444</v>
      </c>
      <c r="B4" s="1368"/>
      <c r="C4" s="1368"/>
      <c r="D4" s="1368"/>
      <c r="E4" s="77"/>
      <c r="F4" s="77"/>
      <c r="G4" s="77"/>
    </row>
    <row r="5" spans="1:7" s="65" customFormat="1" ht="16.5" customHeight="1">
      <c r="A5" s="1368" t="s">
        <v>882</v>
      </c>
      <c r="B5" s="1368"/>
      <c r="C5" s="1368"/>
      <c r="D5" s="1368"/>
      <c r="E5" s="77"/>
      <c r="F5" s="77"/>
      <c r="G5" s="77"/>
    </row>
    <row r="6" spans="1:4" ht="15.75">
      <c r="A6" s="1405"/>
      <c r="B6" s="1405"/>
      <c r="C6" s="1405"/>
      <c r="D6" s="1405"/>
    </row>
    <row r="7" spans="2:4" ht="18.75">
      <c r="B7" s="1405"/>
      <c r="C7" s="1405"/>
      <c r="D7" s="1405"/>
    </row>
    <row r="8" ht="18.75">
      <c r="E8" s="146"/>
    </row>
    <row r="9" spans="1:5" s="147" customFormat="1" ht="20.25">
      <c r="A9" s="1406" t="s">
        <v>890</v>
      </c>
      <c r="B9" s="1406"/>
      <c r="C9" s="1406"/>
      <c r="D9" s="1406"/>
      <c r="E9" s="148"/>
    </row>
    <row r="10" spans="1:4" s="147" customFormat="1" ht="20.25">
      <c r="A10" s="1407" t="s">
        <v>889</v>
      </c>
      <c r="B10" s="1407"/>
      <c r="C10" s="1407"/>
      <c r="D10" s="1407"/>
    </row>
    <row r="11" spans="1:4" s="147" customFormat="1" ht="20.25">
      <c r="A11" s="1041"/>
      <c r="B11" s="1041" t="s">
        <v>891</v>
      </c>
      <c r="C11" s="1041"/>
      <c r="D11" s="1041"/>
    </row>
    <row r="12" ht="18.75">
      <c r="D12" s="145" t="s">
        <v>459</v>
      </c>
    </row>
    <row r="13" spans="1:8" s="149" customFormat="1" ht="87.75" customHeight="1">
      <c r="A13" s="1023" t="s">
        <v>260</v>
      </c>
      <c r="B13" s="1024" t="s">
        <v>261</v>
      </c>
      <c r="C13" s="158" t="s">
        <v>771</v>
      </c>
      <c r="D13" s="158" t="s">
        <v>892</v>
      </c>
      <c r="H13" s="1028"/>
    </row>
    <row r="14" spans="1:4" ht="18.75" customHeight="1">
      <c r="A14" s="1408" t="s">
        <v>126</v>
      </c>
      <c r="B14" s="1408"/>
      <c r="C14" s="664">
        <f>C15+C54</f>
        <v>2121332</v>
      </c>
      <c r="D14" s="664">
        <f>D15+D54</f>
        <v>2078343</v>
      </c>
    </row>
    <row r="15" spans="1:4" ht="20.25" customHeight="1">
      <c r="A15" s="169" t="s">
        <v>82</v>
      </c>
      <c r="B15" s="170" t="s">
        <v>262</v>
      </c>
      <c r="C15" s="663">
        <f>C16+C27+C30+C41+C47+C38+D50</f>
        <v>1457310</v>
      </c>
      <c r="D15" s="663">
        <f>D16+D27+D30+D41+D47+D38+D50</f>
        <v>1459184</v>
      </c>
    </row>
    <row r="16" spans="1:4" ht="16.5" customHeight="1">
      <c r="A16" s="172" t="s">
        <v>263</v>
      </c>
      <c r="B16" s="173" t="s">
        <v>264</v>
      </c>
      <c r="C16" s="662">
        <f>C17</f>
        <v>164986</v>
      </c>
      <c r="D16" s="662">
        <f>D17</f>
        <v>166787</v>
      </c>
    </row>
    <row r="17" spans="1:4" ht="18.75" customHeight="1">
      <c r="A17" s="186" t="s">
        <v>265</v>
      </c>
      <c r="B17" s="187" t="s">
        <v>266</v>
      </c>
      <c r="C17" s="661">
        <f>C18+C19+C26</f>
        <v>164986</v>
      </c>
      <c r="D17" s="661">
        <f>D18+D19+D26</f>
        <v>166787</v>
      </c>
    </row>
    <row r="18" spans="1:4" ht="94.5" customHeight="1">
      <c r="A18" s="159" t="s">
        <v>267</v>
      </c>
      <c r="B18" s="160" t="s">
        <v>83</v>
      </c>
      <c r="C18" s="159">
        <v>164885</v>
      </c>
      <c r="D18" s="660">
        <v>166685</v>
      </c>
    </row>
    <row r="19" spans="1:4" ht="132.75" customHeight="1">
      <c r="A19" s="1016" t="s">
        <v>319</v>
      </c>
      <c r="B19" s="162" t="s">
        <v>309</v>
      </c>
      <c r="C19" s="164">
        <v>16</v>
      </c>
      <c r="D19" s="660">
        <v>17</v>
      </c>
    </row>
    <row r="20" spans="1:4" ht="31.5" customHeight="1" hidden="1">
      <c r="A20" s="235" t="s">
        <v>320</v>
      </c>
      <c r="B20" s="236" t="s">
        <v>310</v>
      </c>
      <c r="C20" s="236"/>
      <c r="D20" s="648">
        <f>D21</f>
        <v>0</v>
      </c>
    </row>
    <row r="21" spans="1:4" ht="18" customHeight="1" hidden="1">
      <c r="A21" s="238" t="s">
        <v>321</v>
      </c>
      <c r="B21" s="239" t="s">
        <v>311</v>
      </c>
      <c r="C21" s="239"/>
      <c r="D21" s="649">
        <f>D22+D23+D24+D25</f>
        <v>0</v>
      </c>
    </row>
    <row r="22" spans="1:4" ht="12.75" customHeight="1" hidden="1">
      <c r="A22" s="159" t="s">
        <v>323</v>
      </c>
      <c r="B22" s="160" t="s">
        <v>326</v>
      </c>
      <c r="C22" s="160"/>
      <c r="D22" s="647">
        <v>0</v>
      </c>
    </row>
    <row r="23" spans="1:4" ht="21" customHeight="1" hidden="1">
      <c r="A23" s="159" t="s">
        <v>322</v>
      </c>
      <c r="B23" s="160" t="s">
        <v>328</v>
      </c>
      <c r="C23" s="160"/>
      <c r="D23" s="647">
        <v>0</v>
      </c>
    </row>
    <row r="24" spans="1:4" ht="13.5" customHeight="1" hidden="1">
      <c r="A24" s="159" t="s">
        <v>324</v>
      </c>
      <c r="B24" s="160" t="s">
        <v>327</v>
      </c>
      <c r="C24" s="160"/>
      <c r="D24" s="647">
        <v>0</v>
      </c>
    </row>
    <row r="25" spans="1:4" ht="21" customHeight="1" hidden="1">
      <c r="A25" s="159" t="s">
        <v>325</v>
      </c>
      <c r="B25" s="160" t="s">
        <v>329</v>
      </c>
      <c r="C25" s="160"/>
      <c r="D25" s="647">
        <v>0</v>
      </c>
    </row>
    <row r="26" spans="1:4" ht="48" customHeight="1">
      <c r="A26" s="1016" t="s">
        <v>798</v>
      </c>
      <c r="B26" s="1012" t="s">
        <v>797</v>
      </c>
      <c r="C26" s="159">
        <v>85</v>
      </c>
      <c r="D26" s="1025">
        <v>85</v>
      </c>
    </row>
    <row r="27" spans="1:4" ht="23.25" customHeight="1">
      <c r="A27" s="235" t="s">
        <v>330</v>
      </c>
      <c r="B27" s="864" t="s">
        <v>312</v>
      </c>
      <c r="C27" s="667" t="str">
        <f>C28</f>
        <v>2155</v>
      </c>
      <c r="D27" s="667">
        <f>D28</f>
        <v>2228</v>
      </c>
    </row>
    <row r="28" spans="1:4" ht="19.5" customHeight="1">
      <c r="A28" s="1017" t="s">
        <v>331</v>
      </c>
      <c r="B28" s="865" t="s">
        <v>313</v>
      </c>
      <c r="C28" s="666" t="str">
        <f>C29</f>
        <v>2155</v>
      </c>
      <c r="D28" s="666">
        <f>D29</f>
        <v>2228</v>
      </c>
    </row>
    <row r="29" spans="1:4" ht="18.75" customHeight="1">
      <c r="A29" s="1018" t="s">
        <v>332</v>
      </c>
      <c r="B29" s="866" t="s">
        <v>313</v>
      </c>
      <c r="C29" s="1029" t="s">
        <v>898</v>
      </c>
      <c r="D29" s="665">
        <v>2228</v>
      </c>
    </row>
    <row r="30" spans="1:4" s="150" customFormat="1" ht="18.75">
      <c r="A30" s="172" t="s">
        <v>84</v>
      </c>
      <c r="B30" s="173" t="s">
        <v>85</v>
      </c>
      <c r="C30" s="662">
        <f>C31+C33</f>
        <v>1066906</v>
      </c>
      <c r="D30" s="662">
        <f>D31+D33</f>
        <v>1066906</v>
      </c>
    </row>
    <row r="31" spans="1:4" s="150" customFormat="1" ht="18.75">
      <c r="A31" s="186" t="s">
        <v>86</v>
      </c>
      <c r="B31" s="187" t="s">
        <v>87</v>
      </c>
      <c r="C31" s="661">
        <f>C32</f>
        <v>75316</v>
      </c>
      <c r="D31" s="661">
        <f>D32</f>
        <v>75316</v>
      </c>
    </row>
    <row r="32" spans="1:4" ht="57.75" customHeight="1">
      <c r="A32" s="159" t="s">
        <v>88</v>
      </c>
      <c r="B32" s="1019" t="s">
        <v>803</v>
      </c>
      <c r="C32" s="1030">
        <v>75316</v>
      </c>
      <c r="D32" s="660">
        <v>75316</v>
      </c>
    </row>
    <row r="33" spans="1:4" ht="17.25" customHeight="1">
      <c r="A33" s="186" t="s">
        <v>90</v>
      </c>
      <c r="B33" s="187" t="s">
        <v>91</v>
      </c>
      <c r="C33" s="661">
        <f>C34+C36</f>
        <v>991590</v>
      </c>
      <c r="D33" s="661">
        <f>D34+D36</f>
        <v>991590</v>
      </c>
    </row>
    <row r="34" spans="1:4" ht="18.75">
      <c r="A34" s="179" t="s">
        <v>442</v>
      </c>
      <c r="B34" s="180" t="s">
        <v>441</v>
      </c>
      <c r="C34" s="668">
        <f>C35</f>
        <v>500000</v>
      </c>
      <c r="D34" s="668">
        <f>D35</f>
        <v>500000</v>
      </c>
    </row>
    <row r="35" spans="1:4" ht="46.5" customHeight="1">
      <c r="A35" s="159" t="s">
        <v>430</v>
      </c>
      <c r="B35" s="653" t="s">
        <v>443</v>
      </c>
      <c r="C35" s="660">
        <v>500000</v>
      </c>
      <c r="D35" s="660">
        <v>500000</v>
      </c>
    </row>
    <row r="36" spans="1:4" ht="18.75">
      <c r="A36" s="179" t="s">
        <v>431</v>
      </c>
      <c r="B36" s="180" t="s">
        <v>439</v>
      </c>
      <c r="C36" s="668">
        <f>C37</f>
        <v>491590</v>
      </c>
      <c r="D36" s="668">
        <f>D37</f>
        <v>491590</v>
      </c>
    </row>
    <row r="37" spans="1:4" ht="52.5" customHeight="1">
      <c r="A37" s="159" t="s">
        <v>432</v>
      </c>
      <c r="B37" s="653" t="s">
        <v>440</v>
      </c>
      <c r="C37" s="660">
        <v>491590</v>
      </c>
      <c r="D37" s="660">
        <v>491590</v>
      </c>
    </row>
    <row r="38" spans="1:4" ht="27" customHeight="1">
      <c r="A38" s="191" t="s">
        <v>268</v>
      </c>
      <c r="B38" s="192" t="s">
        <v>269</v>
      </c>
      <c r="C38" s="1027">
        <f>C39</f>
        <v>56571</v>
      </c>
      <c r="D38" s="1027">
        <f>D39</f>
        <v>56571</v>
      </c>
    </row>
    <row r="39" spans="1:4" s="182" customFormat="1" ht="68.25" customHeight="1">
      <c r="A39" s="183" t="s">
        <v>100</v>
      </c>
      <c r="B39" s="44" t="s">
        <v>101</v>
      </c>
      <c r="C39" s="1026">
        <f>C40</f>
        <v>56571</v>
      </c>
      <c r="D39" s="1026">
        <f>D40</f>
        <v>56571</v>
      </c>
    </row>
    <row r="40" spans="1:4" ht="93" customHeight="1">
      <c r="A40" s="247" t="s">
        <v>102</v>
      </c>
      <c r="B40" s="162" t="s">
        <v>103</v>
      </c>
      <c r="C40" s="660">
        <v>56571</v>
      </c>
      <c r="D40" s="660">
        <v>56571</v>
      </c>
    </row>
    <row r="41" spans="1:4" ht="60" customHeight="1">
      <c r="A41" s="191" t="s">
        <v>270</v>
      </c>
      <c r="B41" s="173" t="s">
        <v>104</v>
      </c>
      <c r="C41" s="662">
        <f>C42</f>
        <v>156192</v>
      </c>
      <c r="D41" s="662">
        <f>D42</f>
        <v>156192</v>
      </c>
    </row>
    <row r="42" spans="1:4" ht="117" customHeight="1">
      <c r="A42" s="186" t="s">
        <v>271</v>
      </c>
      <c r="B42" s="248" t="s">
        <v>105</v>
      </c>
      <c r="C42" s="661">
        <f>C43+C45</f>
        <v>156192</v>
      </c>
      <c r="D42" s="661">
        <f>D43+D45</f>
        <v>156192</v>
      </c>
    </row>
    <row r="43" spans="1:4" ht="101.25" customHeight="1">
      <c r="A43" s="179" t="s">
        <v>333</v>
      </c>
      <c r="B43" s="249" t="s">
        <v>334</v>
      </c>
      <c r="C43" s="668">
        <f>C44</f>
        <v>31979</v>
      </c>
      <c r="D43" s="668">
        <f>D44</f>
        <v>31979</v>
      </c>
    </row>
    <row r="44" spans="1:4" ht="93.75">
      <c r="A44" s="159" t="s">
        <v>281</v>
      </c>
      <c r="B44" s="160" t="s">
        <v>335</v>
      </c>
      <c r="C44" s="660">
        <v>31979</v>
      </c>
      <c r="D44" s="660">
        <v>31979</v>
      </c>
    </row>
    <row r="45" spans="1:4" ht="106.5" customHeight="1">
      <c r="A45" s="1020" t="s">
        <v>314</v>
      </c>
      <c r="B45" s="867" t="s">
        <v>315</v>
      </c>
      <c r="C45" s="668" t="str">
        <f>C46</f>
        <v>124 213</v>
      </c>
      <c r="D45" s="668">
        <f>D46</f>
        <v>124213</v>
      </c>
    </row>
    <row r="46" spans="1:4" ht="73.5" customHeight="1">
      <c r="A46" s="1021" t="s">
        <v>462</v>
      </c>
      <c r="B46" s="868" t="s">
        <v>283</v>
      </c>
      <c r="C46" s="1031" t="s">
        <v>899</v>
      </c>
      <c r="D46" s="660">
        <v>124213</v>
      </c>
    </row>
    <row r="47" spans="1:4" ht="40.5" customHeight="1">
      <c r="A47" s="191" t="s">
        <v>336</v>
      </c>
      <c r="B47" s="864" t="s">
        <v>317</v>
      </c>
      <c r="C47" s="669" t="str">
        <f>C48</f>
        <v>10 000</v>
      </c>
      <c r="D47" s="669">
        <f>D48</f>
        <v>10000</v>
      </c>
    </row>
    <row r="48" spans="1:4" ht="39" customHeight="1">
      <c r="A48" s="1022" t="s">
        <v>337</v>
      </c>
      <c r="B48" s="869" t="s">
        <v>318</v>
      </c>
      <c r="C48" s="661" t="str">
        <f>C49</f>
        <v>10 000</v>
      </c>
      <c r="D48" s="661">
        <f>D49</f>
        <v>10000</v>
      </c>
    </row>
    <row r="49" spans="1:4" ht="42.75" customHeight="1">
      <c r="A49" s="1243" t="s">
        <v>896</v>
      </c>
      <c r="B49" s="868" t="s">
        <v>290</v>
      </c>
      <c r="C49" s="1031" t="s">
        <v>900</v>
      </c>
      <c r="D49" s="660">
        <v>10000</v>
      </c>
    </row>
    <row r="50" spans="1:4" s="184" customFormat="1" ht="60.75" customHeight="1">
      <c r="A50" s="191" t="s">
        <v>894</v>
      </c>
      <c r="B50" s="1098" t="s">
        <v>893</v>
      </c>
      <c r="C50" s="662">
        <f>D50</f>
        <v>500</v>
      </c>
      <c r="D50" s="662">
        <f>D51</f>
        <v>500</v>
      </c>
    </row>
    <row r="51" spans="1:4" s="182" customFormat="1" ht="72.75" customHeight="1" hidden="1">
      <c r="A51" s="193"/>
      <c r="B51" s="1104" t="s">
        <v>895</v>
      </c>
      <c r="C51" s="1103">
        <f>C52</f>
        <v>500</v>
      </c>
      <c r="D51" s="661">
        <f>D52</f>
        <v>500</v>
      </c>
    </row>
    <row r="52" spans="1:4" ht="77.25" customHeight="1">
      <c r="A52" s="1106" t="s">
        <v>896</v>
      </c>
      <c r="B52" s="1107" t="s">
        <v>895</v>
      </c>
      <c r="C52" s="1105">
        <f>C53</f>
        <v>500</v>
      </c>
      <c r="D52" s="1105">
        <f>D53</f>
        <v>500</v>
      </c>
    </row>
    <row r="53" spans="1:4" ht="62.25" customHeight="1">
      <c r="A53" s="1243" t="s">
        <v>14</v>
      </c>
      <c r="B53" s="1102" t="s">
        <v>860</v>
      </c>
      <c r="C53" s="1030">
        <v>500</v>
      </c>
      <c r="D53" s="660">
        <v>500</v>
      </c>
    </row>
    <row r="54" spans="1:4" ht="18.75">
      <c r="A54" s="169" t="s">
        <v>71</v>
      </c>
      <c r="B54" s="195" t="s">
        <v>107</v>
      </c>
      <c r="C54" s="674">
        <f>C55+C70</f>
        <v>664022</v>
      </c>
      <c r="D54" s="674">
        <f>D55+D70</f>
        <v>619159</v>
      </c>
    </row>
    <row r="55" spans="1:4" ht="37.5">
      <c r="A55" s="202" t="s">
        <v>72</v>
      </c>
      <c r="B55" s="203" t="s">
        <v>108</v>
      </c>
      <c r="C55" s="673">
        <f>C56+C61+C64+C67</f>
        <v>664022</v>
      </c>
      <c r="D55" s="673">
        <f>D56+D61+D64+D67</f>
        <v>619159</v>
      </c>
    </row>
    <row r="56" spans="1:4" ht="39" customHeight="1">
      <c r="A56" s="175" t="s">
        <v>73</v>
      </c>
      <c r="B56" s="266" t="s">
        <v>109</v>
      </c>
      <c r="C56" s="672">
        <f>C57+C59</f>
        <v>590635</v>
      </c>
      <c r="D56" s="672">
        <f>D57+D59</f>
        <v>543112</v>
      </c>
    </row>
    <row r="57" spans="1:4" ht="18.75">
      <c r="A57" s="177" t="s">
        <v>74</v>
      </c>
      <c r="B57" s="28" t="s">
        <v>110</v>
      </c>
      <c r="C57" s="671">
        <f>C58</f>
        <v>590635</v>
      </c>
      <c r="D57" s="671">
        <f>D58</f>
        <v>543112</v>
      </c>
    </row>
    <row r="58" spans="1:4" ht="36.75" customHeight="1">
      <c r="A58" s="250" t="s">
        <v>111</v>
      </c>
      <c r="B58" s="165" t="s">
        <v>112</v>
      </c>
      <c r="C58" s="1030">
        <v>590635</v>
      </c>
      <c r="D58" s="670">
        <v>543112</v>
      </c>
    </row>
    <row r="59" spans="1:4" ht="48" customHeight="1" hidden="1">
      <c r="A59" s="251" t="s">
        <v>113</v>
      </c>
      <c r="B59" s="252" t="s">
        <v>114</v>
      </c>
      <c r="C59" s="252"/>
      <c r="D59" s="650">
        <f>D60</f>
        <v>0</v>
      </c>
    </row>
    <row r="60" spans="1:4" ht="42" customHeight="1" hidden="1">
      <c r="A60" s="159" t="s">
        <v>115</v>
      </c>
      <c r="B60" s="160" t="s">
        <v>116</v>
      </c>
      <c r="C60" s="160"/>
      <c r="D60" s="651">
        <v>0</v>
      </c>
    </row>
    <row r="61" spans="1:4" ht="48.75" customHeight="1" hidden="1">
      <c r="A61" s="175" t="s">
        <v>75</v>
      </c>
      <c r="B61" s="176" t="s">
        <v>117</v>
      </c>
      <c r="C61" s="176"/>
      <c r="D61" s="652">
        <f>D62</f>
        <v>0</v>
      </c>
    </row>
    <row r="62" spans="1:4" ht="33.75" customHeight="1" hidden="1">
      <c r="A62" s="177" t="s">
        <v>76</v>
      </c>
      <c r="B62" s="28" t="s">
        <v>77</v>
      </c>
      <c r="C62" s="28"/>
      <c r="D62" s="650">
        <f>D63</f>
        <v>0</v>
      </c>
    </row>
    <row r="63" spans="1:4" ht="42" customHeight="1" hidden="1">
      <c r="A63" s="159" t="s">
        <v>118</v>
      </c>
      <c r="B63" s="160" t="s">
        <v>119</v>
      </c>
      <c r="C63" s="160"/>
      <c r="D63" s="651"/>
    </row>
    <row r="64" spans="1:4" ht="35.25" customHeight="1">
      <c r="A64" s="175" t="s">
        <v>78</v>
      </c>
      <c r="B64" s="176" t="s">
        <v>120</v>
      </c>
      <c r="C64" s="672">
        <f>C65</f>
        <v>73387</v>
      </c>
      <c r="D64" s="672">
        <f>D65</f>
        <v>76047</v>
      </c>
    </row>
    <row r="65" spans="1:4" ht="61.5" customHeight="1">
      <c r="A65" s="177" t="s">
        <v>121</v>
      </c>
      <c r="B65" s="28" t="s">
        <v>122</v>
      </c>
      <c r="C65" s="671">
        <f>C66</f>
        <v>73387</v>
      </c>
      <c r="D65" s="671">
        <f>D66</f>
        <v>76047</v>
      </c>
    </row>
    <row r="66" spans="1:4" ht="57" customHeight="1">
      <c r="A66" s="159" t="s">
        <v>123</v>
      </c>
      <c r="B66" s="160" t="s">
        <v>124</v>
      </c>
      <c r="C66" s="1030">
        <v>73387</v>
      </c>
      <c r="D66" s="670">
        <v>76047</v>
      </c>
    </row>
    <row r="67" spans="1:4" ht="15.75" customHeight="1">
      <c r="A67" s="200" t="s">
        <v>79</v>
      </c>
      <c r="B67" s="201" t="s">
        <v>125</v>
      </c>
      <c r="C67" s="676">
        <f>C69</f>
        <v>0</v>
      </c>
      <c r="D67" s="676">
        <f>D69</f>
        <v>0</v>
      </c>
    </row>
    <row r="68" spans="1:4" ht="72.75" customHeight="1">
      <c r="A68" s="253" t="s">
        <v>341</v>
      </c>
      <c r="B68" s="255" t="s">
        <v>342</v>
      </c>
      <c r="C68" s="671">
        <f>C69</f>
        <v>0</v>
      </c>
      <c r="D68" s="671">
        <f>D69</f>
        <v>0</v>
      </c>
    </row>
    <row r="69" spans="1:4" ht="76.5" customHeight="1">
      <c r="A69" s="164" t="s">
        <v>343</v>
      </c>
      <c r="B69" s="165" t="s">
        <v>344</v>
      </c>
      <c r="C69" s="159">
        <v>0</v>
      </c>
      <c r="D69" s="675">
        <v>0</v>
      </c>
    </row>
    <row r="70" spans="1:4" ht="24" customHeight="1" hidden="1">
      <c r="A70" s="205" t="s">
        <v>80</v>
      </c>
      <c r="B70" s="206" t="s">
        <v>81</v>
      </c>
      <c r="C70" s="206"/>
      <c r="D70" s="1015">
        <f>SUM(D71)</f>
        <v>0</v>
      </c>
    </row>
    <row r="71" spans="1:4" s="140" customFormat="1" ht="15" customHeight="1" hidden="1">
      <c r="A71" s="256" t="s">
        <v>345</v>
      </c>
      <c r="B71" s="257" t="s">
        <v>0</v>
      </c>
      <c r="C71" s="257"/>
      <c r="D71" s="254">
        <f>SUM(D72)</f>
        <v>0</v>
      </c>
    </row>
    <row r="72" spans="1:4" ht="18" customHeight="1" hidden="1">
      <c r="A72" s="234" t="s">
        <v>275</v>
      </c>
      <c r="B72" s="223" t="s">
        <v>276</v>
      </c>
      <c r="C72" s="223"/>
      <c r="D72" s="163">
        <v>0</v>
      </c>
    </row>
    <row r="74" ht="18.75">
      <c r="D74" s="168"/>
    </row>
    <row r="75" ht="18.75">
      <c r="D75" s="168"/>
    </row>
    <row r="76" ht="18.75">
      <c r="D76" s="168"/>
    </row>
    <row r="77" ht="18.75">
      <c r="D77" s="168"/>
    </row>
    <row r="78" ht="18.75">
      <c r="D78" s="168"/>
    </row>
    <row r="79" ht="18.75">
      <c r="D79" s="168"/>
    </row>
    <row r="80" ht="18.75">
      <c r="D80" s="168"/>
    </row>
    <row r="81" ht="18.75">
      <c r="D81" s="168"/>
    </row>
    <row r="82" ht="18.75">
      <c r="D82" s="168"/>
    </row>
    <row r="83" ht="18.75">
      <c r="D83" s="168"/>
    </row>
    <row r="84" ht="18.75">
      <c r="D84" s="168"/>
    </row>
    <row r="85" ht="18.75">
      <c r="D85" s="168"/>
    </row>
    <row r="86" ht="18.75">
      <c r="D86" s="168"/>
    </row>
    <row r="87" ht="18.75">
      <c r="D87" s="168"/>
    </row>
    <row r="88" ht="18.75">
      <c r="D88" s="168"/>
    </row>
    <row r="89" ht="18.75">
      <c r="D89" s="168"/>
    </row>
    <row r="90" ht="18.75">
      <c r="D90" s="168"/>
    </row>
    <row r="91" ht="18.75">
      <c r="D91" s="168"/>
    </row>
    <row r="92" ht="18.75">
      <c r="D92" s="168"/>
    </row>
    <row r="93" ht="18.75">
      <c r="D93" s="168"/>
    </row>
    <row r="94" ht="18.75">
      <c r="D94" s="168"/>
    </row>
    <row r="95" ht="18.75">
      <c r="D95" s="168"/>
    </row>
    <row r="96" ht="18.75">
      <c r="D96" s="168"/>
    </row>
    <row r="97" ht="18.75">
      <c r="D97" s="168"/>
    </row>
    <row r="98" ht="18.75">
      <c r="D98" s="168"/>
    </row>
    <row r="99" ht="18.75">
      <c r="D99" s="168"/>
    </row>
    <row r="100" ht="18.75">
      <c r="D100" s="168"/>
    </row>
    <row r="101" ht="18.75">
      <c r="D101" s="168"/>
    </row>
    <row r="102" ht="18.75">
      <c r="D102" s="168"/>
    </row>
    <row r="103" ht="18.75">
      <c r="D103" s="168"/>
    </row>
    <row r="104" ht="18.75">
      <c r="D104" s="168"/>
    </row>
    <row r="105" ht="18.75">
      <c r="D105" s="168"/>
    </row>
    <row r="106" ht="18.75">
      <c r="D106" s="168"/>
    </row>
    <row r="107" ht="18.75">
      <c r="D107" s="168"/>
    </row>
    <row r="108" ht="18.75">
      <c r="D108" s="168"/>
    </row>
    <row r="109" ht="18.75">
      <c r="D109" s="168"/>
    </row>
    <row r="110" ht="18.75">
      <c r="D110" s="168"/>
    </row>
    <row r="111" ht="18.75">
      <c r="D111" s="168"/>
    </row>
    <row r="112" ht="18.75">
      <c r="D112" s="168"/>
    </row>
    <row r="113" ht="18.75">
      <c r="D113" s="168"/>
    </row>
    <row r="114" ht="18.75">
      <c r="D114" s="168"/>
    </row>
    <row r="115" ht="18.75">
      <c r="D115" s="168"/>
    </row>
    <row r="116" ht="18.75">
      <c r="D116" s="168"/>
    </row>
    <row r="117" ht="18.75">
      <c r="D117" s="168"/>
    </row>
    <row r="118" ht="18.75">
      <c r="D118" s="168"/>
    </row>
    <row r="119" ht="18.75">
      <c r="D119" s="168"/>
    </row>
    <row r="120" ht="18.75">
      <c r="D120" s="168"/>
    </row>
    <row r="121" ht="18.75">
      <c r="D121" s="168"/>
    </row>
    <row r="122" ht="18.75">
      <c r="D122" s="168"/>
    </row>
    <row r="123" ht="18.75">
      <c r="D123" s="168"/>
    </row>
    <row r="124" ht="18.75">
      <c r="D124" s="168"/>
    </row>
    <row r="125" ht="18.75">
      <c r="D125" s="168"/>
    </row>
    <row r="126" ht="18.75">
      <c r="D126" s="168"/>
    </row>
    <row r="127" ht="18.75">
      <c r="D127" s="168"/>
    </row>
    <row r="128" ht="18.75">
      <c r="D128" s="168"/>
    </row>
    <row r="129" ht="18.75">
      <c r="D129" s="168"/>
    </row>
    <row r="130" ht="18.75">
      <c r="D130" s="168"/>
    </row>
    <row r="131" ht="18.75">
      <c r="D131" s="168"/>
    </row>
    <row r="132" ht="18.75">
      <c r="D132" s="168"/>
    </row>
    <row r="133" ht="18.75">
      <c r="D133" s="168"/>
    </row>
    <row r="134" ht="18.75">
      <c r="D134" s="168"/>
    </row>
    <row r="135" ht="18.75">
      <c r="D135" s="168"/>
    </row>
    <row r="136" ht="18.75">
      <c r="D136" s="168"/>
    </row>
    <row r="137" ht="18.75">
      <c r="D137" s="168"/>
    </row>
    <row r="138" ht="18.75">
      <c r="D138" s="168"/>
    </row>
    <row r="139" ht="18.75">
      <c r="D139" s="168"/>
    </row>
    <row r="140" ht="18.75">
      <c r="D140" s="168"/>
    </row>
    <row r="141" ht="18.75">
      <c r="D141" s="168"/>
    </row>
    <row r="142" ht="18.75">
      <c r="D142" s="168"/>
    </row>
    <row r="143" ht="18.75">
      <c r="D143" s="168"/>
    </row>
    <row r="144" ht="18.75">
      <c r="D144" s="168"/>
    </row>
    <row r="145" ht="18.75">
      <c r="D145" s="168"/>
    </row>
    <row r="146" ht="18.75">
      <c r="D146" s="168"/>
    </row>
    <row r="147" ht="18.75">
      <c r="D147" s="168"/>
    </row>
    <row r="148" ht="18.75">
      <c r="D148" s="168"/>
    </row>
    <row r="149" ht="18.75">
      <c r="D149" s="168"/>
    </row>
    <row r="150" ht="18.75">
      <c r="D150" s="168"/>
    </row>
    <row r="151" ht="18.75">
      <c r="D151" s="168"/>
    </row>
    <row r="152" ht="18.75">
      <c r="D152" s="168"/>
    </row>
    <row r="153" ht="18.75">
      <c r="D153" s="168"/>
    </row>
    <row r="154" ht="18.75">
      <c r="D154" s="168"/>
    </row>
    <row r="155" ht="18.75">
      <c r="D155" s="168"/>
    </row>
    <row r="156" ht="18.75">
      <c r="D156" s="168"/>
    </row>
    <row r="157" ht="18.75">
      <c r="D157" s="168"/>
    </row>
    <row r="158" ht="18.75">
      <c r="D158" s="168"/>
    </row>
    <row r="159" ht="18.75">
      <c r="D159" s="168"/>
    </row>
    <row r="160" ht="18.75">
      <c r="D160" s="168"/>
    </row>
    <row r="161" ht="18.75">
      <c r="D161" s="168"/>
    </row>
    <row r="162" ht="18.75">
      <c r="D162" s="168"/>
    </row>
    <row r="163" ht="18.75">
      <c r="D163" s="168"/>
    </row>
    <row r="164" ht="18.75">
      <c r="D164" s="168"/>
    </row>
    <row r="165" ht="18.75">
      <c r="D165" s="168"/>
    </row>
    <row r="166" ht="18.75">
      <c r="D166" s="168"/>
    </row>
    <row r="167" ht="18.75">
      <c r="D167" s="168"/>
    </row>
    <row r="168" ht="18.75">
      <c r="D168" s="168"/>
    </row>
    <row r="169" ht="18.75">
      <c r="D169" s="168"/>
    </row>
    <row r="170" ht="18.75">
      <c r="D170" s="168"/>
    </row>
    <row r="171" ht="18.75">
      <c r="D171" s="168"/>
    </row>
    <row r="172" ht="18.75">
      <c r="D172" s="168"/>
    </row>
    <row r="173" ht="18.75">
      <c r="D173" s="168"/>
    </row>
    <row r="174" ht="18.75">
      <c r="D174" s="168"/>
    </row>
    <row r="175" ht="18.75">
      <c r="D175" s="168"/>
    </row>
    <row r="176" ht="18.75">
      <c r="D176" s="168"/>
    </row>
    <row r="177" ht="18.75">
      <c r="D177" s="168"/>
    </row>
    <row r="178" ht="18.75">
      <c r="D178" s="168"/>
    </row>
    <row r="179" ht="18.75">
      <c r="D179" s="168"/>
    </row>
    <row r="180" ht="18.75">
      <c r="D180" s="168"/>
    </row>
    <row r="181" ht="18.75">
      <c r="D181" s="168"/>
    </row>
    <row r="182" ht="18.75">
      <c r="D182" s="168"/>
    </row>
    <row r="183" ht="18.75">
      <c r="D183" s="168"/>
    </row>
    <row r="184" ht="18.75">
      <c r="D184" s="168"/>
    </row>
    <row r="185" ht="18.75">
      <c r="D185" s="168"/>
    </row>
    <row r="186" ht="18.75">
      <c r="D186" s="168"/>
    </row>
    <row r="187" ht="18.75">
      <c r="D187" s="168"/>
    </row>
    <row r="188" ht="18.75">
      <c r="D188" s="168"/>
    </row>
    <row r="189" ht="18.75">
      <c r="D189" s="168"/>
    </row>
    <row r="190" ht="18.75">
      <c r="D190" s="168"/>
    </row>
    <row r="191" ht="18.75">
      <c r="D191" s="168"/>
    </row>
    <row r="192" ht="18.75">
      <c r="D192" s="168"/>
    </row>
    <row r="193" ht="18.75">
      <c r="D193" s="168"/>
    </row>
    <row r="194" ht="18.75">
      <c r="D194" s="168"/>
    </row>
    <row r="195" ht="18.75">
      <c r="D195" s="168"/>
    </row>
    <row r="196" ht="18.75">
      <c r="D196" s="168"/>
    </row>
    <row r="197" ht="18.75">
      <c r="D197" s="168"/>
    </row>
    <row r="198" ht="18.75">
      <c r="D198" s="168"/>
    </row>
    <row r="199" ht="18.75">
      <c r="D199" s="168"/>
    </row>
    <row r="200" ht="18.75">
      <c r="D200" s="168"/>
    </row>
    <row r="201" ht="18.75">
      <c r="D201" s="168"/>
    </row>
    <row r="202" ht="18.75">
      <c r="D202" s="168"/>
    </row>
    <row r="203" ht="18.75">
      <c r="D203" s="168"/>
    </row>
  </sheetData>
  <sheetProtection/>
  <mergeCells count="10">
    <mergeCell ref="B7:D7"/>
    <mergeCell ref="A9:D9"/>
    <mergeCell ref="A10:D10"/>
    <mergeCell ref="A14:B14"/>
    <mergeCell ref="A1:D1"/>
    <mergeCell ref="A2:D2"/>
    <mergeCell ref="A3:D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218"/>
  <sheetViews>
    <sheetView view="pageBreakPreview" zoomScaleNormal="106" zoomScaleSheetLayoutView="100" zoomScalePageLayoutView="0" workbookViewId="0" topLeftCell="A1">
      <selection activeCell="F179" sqref="F179"/>
    </sheetView>
  </sheetViews>
  <sheetFormatPr defaultColWidth="9.140625" defaultRowHeight="15"/>
  <cols>
    <col min="1" max="1" width="69.28125" style="6" customWidth="1"/>
    <col min="2" max="2" width="7.140625" style="10" customWidth="1"/>
    <col min="3" max="3" width="5.7109375" style="11" customWidth="1"/>
    <col min="4" max="4" width="5.140625" style="4" customWidth="1"/>
    <col min="5" max="5" width="9.8515625" style="5" customWidth="1"/>
    <col min="6" max="6" width="5.140625" style="10" customWidth="1"/>
    <col min="7" max="7" width="14.140625" style="12" customWidth="1"/>
    <col min="8" max="8" width="0.2890625" style="61" customWidth="1"/>
    <col min="9" max="9" width="17.421875" style="1" customWidth="1"/>
    <col min="10" max="37" width="9.140625" style="1" customWidth="1"/>
  </cols>
  <sheetData>
    <row r="1" spans="1:8" s="64" customFormat="1" ht="15.75" customHeight="1">
      <c r="A1" s="1386" t="s">
        <v>778</v>
      </c>
      <c r="B1" s="1386"/>
      <c r="C1" s="1386"/>
      <c r="D1" s="1386"/>
      <c r="E1" s="1386"/>
      <c r="F1" s="1386"/>
      <c r="G1" s="1386"/>
      <c r="H1" s="1386"/>
    </row>
    <row r="2" spans="1:8" s="64" customFormat="1" ht="15.75" customHeight="1">
      <c r="A2" s="1386" t="str">
        <f>1!A2</f>
        <v>к решению Собрания депутатов Возовского сельсовета</v>
      </c>
      <c r="B2" s="1386"/>
      <c r="C2" s="1386"/>
      <c r="D2" s="1386"/>
      <c r="E2" s="1386"/>
      <c r="F2" s="1386"/>
      <c r="G2" s="1386"/>
      <c r="H2" s="1386"/>
    </row>
    <row r="3" spans="1:8" s="64" customFormat="1" ht="15.75" customHeight="1">
      <c r="A3" s="1386" t="str">
        <f>1!A3</f>
        <v>Поныровского района  Курской области от  13  декабря 2017г. № 101</v>
      </c>
      <c r="B3" s="1386"/>
      <c r="C3" s="1386"/>
      <c r="D3" s="1386"/>
      <c r="E3" s="1386"/>
      <c r="F3" s="1386"/>
      <c r="G3" s="1386"/>
      <c r="H3" s="1386"/>
    </row>
    <row r="4" spans="1:8" s="65" customFormat="1" ht="16.5" customHeight="1">
      <c r="A4" s="1387" t="str">
        <f>1!A4</f>
        <v>"О бюджете Возовского сельсовета Поныровского района</v>
      </c>
      <c r="B4" s="1387"/>
      <c r="C4" s="1387"/>
      <c r="D4" s="1387"/>
      <c r="E4" s="1387"/>
      <c r="F4" s="1387"/>
      <c r="G4" s="1387"/>
      <c r="H4" s="1387"/>
    </row>
    <row r="5" spans="1:8" s="65" customFormat="1" ht="16.5" customHeight="1">
      <c r="A5" s="1387" t="str">
        <f>1!A5</f>
        <v>Курской области на 2018 год  и на плановый период 2019 и 2020 годов"</v>
      </c>
      <c r="B5" s="1387"/>
      <c r="C5" s="1387"/>
      <c r="D5" s="1387"/>
      <c r="E5" s="1387"/>
      <c r="F5" s="1387"/>
      <c r="G5" s="1387"/>
      <c r="H5" s="1387"/>
    </row>
    <row r="6" spans="1:7" s="65" customFormat="1" ht="16.5" customHeight="1">
      <c r="A6" s="1410" t="s">
        <v>1033</v>
      </c>
      <c r="B6" s="1410"/>
      <c r="C6" s="1410"/>
      <c r="D6" s="1410"/>
      <c r="E6" s="1410"/>
      <c r="F6" s="1410"/>
      <c r="G6" s="1411"/>
    </row>
    <row r="7" spans="1:7" s="65" customFormat="1" ht="16.5" customHeight="1">
      <c r="A7" s="1368" t="s">
        <v>1076</v>
      </c>
      <c r="B7" s="1368"/>
      <c r="C7" s="1368"/>
      <c r="D7" s="1368"/>
      <c r="E7" s="1368"/>
      <c r="F7" s="1368"/>
      <c r="G7" s="1368"/>
    </row>
    <row r="8" spans="1:7" s="65" customFormat="1" ht="117" customHeight="1">
      <c r="A8" s="1409" t="s">
        <v>901</v>
      </c>
      <c r="B8" s="1409"/>
      <c r="C8" s="1409"/>
      <c r="D8" s="1409"/>
      <c r="E8" s="1409"/>
      <c r="F8" s="1409"/>
      <c r="G8" s="1409"/>
    </row>
    <row r="9" spans="1:7" s="2" customFormat="1" ht="17.25" customHeight="1">
      <c r="A9" s="69"/>
      <c r="B9" s="70"/>
      <c r="C9" s="70"/>
      <c r="D9" s="70"/>
      <c r="E9" s="70"/>
      <c r="F9" s="71"/>
      <c r="G9" s="646" t="s">
        <v>459</v>
      </c>
    </row>
    <row r="10" spans="1:37" s="38" customFormat="1" ht="18" customHeight="1">
      <c r="A10" s="8" t="s">
        <v>200</v>
      </c>
      <c r="B10" s="9" t="s">
        <v>144</v>
      </c>
      <c r="C10" s="14" t="s">
        <v>145</v>
      </c>
      <c r="D10" s="15"/>
      <c r="E10" s="763" t="s">
        <v>199</v>
      </c>
      <c r="F10" s="17" t="s">
        <v>146</v>
      </c>
      <c r="G10" s="18" t="s">
        <v>147</v>
      </c>
      <c r="H10" s="68"/>
      <c r="I10" s="6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s="38" customFormat="1" ht="18.75">
      <c r="A11" s="30" t="s">
        <v>153</v>
      </c>
      <c r="B11" s="31"/>
      <c r="C11" s="32"/>
      <c r="D11" s="33"/>
      <c r="E11" s="34"/>
      <c r="F11" s="35"/>
      <c r="G11" s="1282">
        <f>G12+G65+G95+G157+G72+G173</f>
        <v>11357633.62</v>
      </c>
      <c r="H11" s="29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38" customFormat="1" ht="33.75" customHeight="1">
      <c r="A12" s="580" t="s">
        <v>154</v>
      </c>
      <c r="B12" s="313" t="s">
        <v>150</v>
      </c>
      <c r="C12" s="314"/>
      <c r="D12" s="315"/>
      <c r="E12" s="316"/>
      <c r="F12" s="317"/>
      <c r="G12" s="1283">
        <f>G13+G18+G34</f>
        <v>3877284.17</v>
      </c>
      <c r="H12" s="29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40" customFormat="1" ht="47.25">
      <c r="A13" s="270" t="s">
        <v>155</v>
      </c>
      <c r="B13" s="320" t="s">
        <v>150</v>
      </c>
      <c r="C13" s="321" t="s">
        <v>151</v>
      </c>
      <c r="D13" s="322"/>
      <c r="E13" s="323"/>
      <c r="F13" s="324"/>
      <c r="G13" s="1284">
        <f>+G14</f>
        <v>483896</v>
      </c>
      <c r="H13" s="25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</row>
    <row r="14" spans="1:37" s="42" customFormat="1" ht="31.5">
      <c r="A14" s="740" t="s">
        <v>233</v>
      </c>
      <c r="B14" s="741" t="s">
        <v>150</v>
      </c>
      <c r="C14" s="742" t="s">
        <v>151</v>
      </c>
      <c r="D14" s="743" t="s">
        <v>232</v>
      </c>
      <c r="E14" s="744" t="s">
        <v>464</v>
      </c>
      <c r="F14" s="745"/>
      <c r="G14" s="1285">
        <f>+G15</f>
        <v>483896</v>
      </c>
      <c r="H14" s="13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1:37" s="42" customFormat="1" ht="31.5">
      <c r="A15" s="727" t="s">
        <v>235</v>
      </c>
      <c r="B15" s="724" t="s">
        <v>150</v>
      </c>
      <c r="C15" s="725" t="s">
        <v>151</v>
      </c>
      <c r="D15" s="360" t="s">
        <v>234</v>
      </c>
      <c r="E15" s="361" t="s">
        <v>464</v>
      </c>
      <c r="F15" s="726"/>
      <c r="G15" s="1286">
        <f>+G16</f>
        <v>483896</v>
      </c>
      <c r="H15" s="13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s="42" customFormat="1" ht="31.5">
      <c r="A16" s="727" t="s">
        <v>209</v>
      </c>
      <c r="B16" s="724" t="s">
        <v>150</v>
      </c>
      <c r="C16" s="725" t="s">
        <v>151</v>
      </c>
      <c r="D16" s="360" t="s">
        <v>234</v>
      </c>
      <c r="E16" s="361" t="s">
        <v>463</v>
      </c>
      <c r="F16" s="726"/>
      <c r="G16" s="1286">
        <f>+G17</f>
        <v>483896</v>
      </c>
      <c r="H16" s="13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s="42" customFormat="1" ht="68.25" customHeight="1">
      <c r="A17" s="135" t="s">
        <v>157</v>
      </c>
      <c r="B17" s="348" t="s">
        <v>150</v>
      </c>
      <c r="C17" s="349" t="s">
        <v>151</v>
      </c>
      <c r="D17" s="350" t="s">
        <v>234</v>
      </c>
      <c r="E17" s="351" t="s">
        <v>463</v>
      </c>
      <c r="F17" s="352" t="s">
        <v>152</v>
      </c>
      <c r="G17" s="1287">
        <v>483896</v>
      </c>
      <c r="H17" s="13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s="42" customFormat="1" ht="60.75" customHeight="1">
      <c r="A18" s="270" t="s">
        <v>164</v>
      </c>
      <c r="B18" s="320" t="s">
        <v>150</v>
      </c>
      <c r="C18" s="320" t="s">
        <v>156</v>
      </c>
      <c r="D18" s="321"/>
      <c r="E18" s="324"/>
      <c r="F18" s="320"/>
      <c r="G18" s="1284">
        <f>SUM(G19,G24)</f>
        <v>1436858.0299999998</v>
      </c>
      <c r="H18" s="13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s="42" customFormat="1" ht="69" customHeight="1">
      <c r="A19" s="713" t="s">
        <v>450</v>
      </c>
      <c r="B19" s="714" t="s">
        <v>150</v>
      </c>
      <c r="C19" s="715" t="s">
        <v>156</v>
      </c>
      <c r="D19" s="716" t="s">
        <v>168</v>
      </c>
      <c r="E19" s="717" t="s">
        <v>464</v>
      </c>
      <c r="F19" s="718"/>
      <c r="G19" s="1288">
        <f>+G20</f>
        <v>312899.64</v>
      </c>
      <c r="H19" s="13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s="42" customFormat="1" ht="71.25" customHeight="1">
      <c r="A20" s="746" t="s">
        <v>451</v>
      </c>
      <c r="B20" s="724" t="s">
        <v>150</v>
      </c>
      <c r="C20" s="725" t="s">
        <v>156</v>
      </c>
      <c r="D20" s="360" t="s">
        <v>225</v>
      </c>
      <c r="E20" s="361" t="s">
        <v>464</v>
      </c>
      <c r="F20" s="726"/>
      <c r="G20" s="1286">
        <f>SUM(G22)</f>
        <v>312899.64</v>
      </c>
      <c r="H20" s="13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s="42" customFormat="1" ht="53.25" customHeight="1">
      <c r="A21" s="727" t="s">
        <v>507</v>
      </c>
      <c r="B21" s="724" t="s">
        <v>150</v>
      </c>
      <c r="C21" s="725" t="s">
        <v>156</v>
      </c>
      <c r="D21" s="360" t="s">
        <v>225</v>
      </c>
      <c r="E21" s="361" t="s">
        <v>469</v>
      </c>
      <c r="F21" s="726"/>
      <c r="G21" s="1286">
        <f>SUM(G23)</f>
        <v>312899.64</v>
      </c>
      <c r="H21" s="13"/>
      <c r="I21" s="782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8" s="259" customFormat="1" ht="30" customHeight="1">
      <c r="A22" s="727" t="s">
        <v>227</v>
      </c>
      <c r="B22" s="724" t="s">
        <v>150</v>
      </c>
      <c r="C22" s="725" t="s">
        <v>156</v>
      </c>
      <c r="D22" s="360" t="s">
        <v>225</v>
      </c>
      <c r="E22" s="361" t="s">
        <v>506</v>
      </c>
      <c r="F22" s="726"/>
      <c r="G22" s="1286">
        <f>SUM(G23)</f>
        <v>312899.64</v>
      </c>
      <c r="H22" s="258"/>
    </row>
    <row r="23" spans="1:37" s="42" customFormat="1" ht="31.5">
      <c r="A23" s="783" t="s">
        <v>804</v>
      </c>
      <c r="B23" s="358" t="s">
        <v>150</v>
      </c>
      <c r="C23" s="1109" t="s">
        <v>156</v>
      </c>
      <c r="D23" s="360" t="s">
        <v>225</v>
      </c>
      <c r="E23" s="361" t="s">
        <v>506</v>
      </c>
      <c r="F23" s="1111" t="s">
        <v>159</v>
      </c>
      <c r="G23" s="1289">
        <v>312899.64</v>
      </c>
      <c r="H23" s="13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1:37" s="42" customFormat="1" ht="31.5">
      <c r="A24" s="740" t="s">
        <v>237</v>
      </c>
      <c r="B24" s="741" t="s">
        <v>150</v>
      </c>
      <c r="C24" s="742" t="s">
        <v>156</v>
      </c>
      <c r="D24" s="764" t="s">
        <v>236</v>
      </c>
      <c r="E24" s="765" t="s">
        <v>464</v>
      </c>
      <c r="F24" s="745"/>
      <c r="G24" s="1290">
        <f>+G25</f>
        <v>1123958.39</v>
      </c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8" s="41" customFormat="1" ht="31.5">
      <c r="A25" s="727" t="s">
        <v>239</v>
      </c>
      <c r="B25" s="724" t="s">
        <v>150</v>
      </c>
      <c r="C25" s="725" t="s">
        <v>156</v>
      </c>
      <c r="D25" s="360" t="s">
        <v>238</v>
      </c>
      <c r="E25" s="361" t="s">
        <v>464</v>
      </c>
      <c r="F25" s="726"/>
      <c r="G25" s="1290">
        <f>+G26</f>
        <v>1123958.39</v>
      </c>
      <c r="H25" s="13"/>
    </row>
    <row r="26" spans="1:8" s="41" customFormat="1" ht="43.5" customHeight="1">
      <c r="A26" s="727" t="s">
        <v>209</v>
      </c>
      <c r="B26" s="724" t="s">
        <v>150</v>
      </c>
      <c r="C26" s="725" t="s">
        <v>156</v>
      </c>
      <c r="D26" s="360" t="s">
        <v>238</v>
      </c>
      <c r="E26" s="361" t="s">
        <v>463</v>
      </c>
      <c r="F26" s="726"/>
      <c r="G26" s="1291">
        <f>SUM(G27:G29)</f>
        <v>1123958.39</v>
      </c>
      <c r="H26" s="13"/>
    </row>
    <row r="27" spans="1:8" s="41" customFormat="1" ht="67.5" customHeight="1">
      <c r="A27" s="135" t="s">
        <v>157</v>
      </c>
      <c r="B27" s="348" t="s">
        <v>150</v>
      </c>
      <c r="C27" s="349" t="s">
        <v>156</v>
      </c>
      <c r="D27" s="350" t="s">
        <v>238</v>
      </c>
      <c r="E27" s="351" t="s">
        <v>463</v>
      </c>
      <c r="F27" s="352" t="s">
        <v>152</v>
      </c>
      <c r="G27" s="1287">
        <v>979983.62</v>
      </c>
      <c r="H27" s="13"/>
    </row>
    <row r="28" spans="1:8" s="37" customFormat="1" ht="33" customHeight="1">
      <c r="A28" s="135" t="s">
        <v>160</v>
      </c>
      <c r="B28" s="348" t="s">
        <v>150</v>
      </c>
      <c r="C28" s="349" t="s">
        <v>156</v>
      </c>
      <c r="D28" s="350" t="s">
        <v>238</v>
      </c>
      <c r="E28" s="351" t="s">
        <v>463</v>
      </c>
      <c r="F28" s="352" t="s">
        <v>161</v>
      </c>
      <c r="G28" s="1287">
        <v>143974.77</v>
      </c>
      <c r="H28" s="29"/>
    </row>
    <row r="29" spans="1:8" s="37" customFormat="1" ht="38.25" customHeight="1" hidden="1">
      <c r="A29" s="277" t="s">
        <v>162</v>
      </c>
      <c r="B29" s="320" t="s">
        <v>150</v>
      </c>
      <c r="C29" s="324" t="s">
        <v>163</v>
      </c>
      <c r="D29" s="322"/>
      <c r="E29" s="323"/>
      <c r="F29" s="365"/>
      <c r="G29" s="1284">
        <f>G30</f>
        <v>0</v>
      </c>
      <c r="H29" s="29"/>
    </row>
    <row r="30" spans="1:37" s="42" customFormat="1" ht="41.25" customHeight="1" hidden="1">
      <c r="A30" s="278" t="s">
        <v>246</v>
      </c>
      <c r="B30" s="531" t="s">
        <v>150</v>
      </c>
      <c r="C30" s="371" t="s">
        <v>163</v>
      </c>
      <c r="D30" s="369" t="s">
        <v>245</v>
      </c>
      <c r="E30" s="370" t="s">
        <v>202</v>
      </c>
      <c r="F30" s="371"/>
      <c r="G30" s="1292">
        <f>G31</f>
        <v>0</v>
      </c>
      <c r="H30" s="13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1:37" s="42" customFormat="1" ht="37.5" customHeight="1" hidden="1">
      <c r="A31" s="272" t="s">
        <v>252</v>
      </c>
      <c r="B31" s="334" t="s">
        <v>150</v>
      </c>
      <c r="C31" s="335" t="s">
        <v>163</v>
      </c>
      <c r="D31" s="373" t="s">
        <v>251</v>
      </c>
      <c r="E31" s="374" t="s">
        <v>202</v>
      </c>
      <c r="F31" s="338"/>
      <c r="G31" s="1293">
        <f>+G32</f>
        <v>0</v>
      </c>
      <c r="H31" s="13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8" s="37" customFormat="1" ht="35.25" customHeight="1" hidden="1">
      <c r="A32" s="273" t="s">
        <v>254</v>
      </c>
      <c r="B32" s="341" t="s">
        <v>150</v>
      </c>
      <c r="C32" s="342" t="s">
        <v>163</v>
      </c>
      <c r="D32" s="375" t="s">
        <v>251</v>
      </c>
      <c r="E32" s="376" t="s">
        <v>253</v>
      </c>
      <c r="F32" s="345"/>
      <c r="G32" s="1294">
        <f>+G33</f>
        <v>0</v>
      </c>
      <c r="H32" s="29"/>
    </row>
    <row r="33" spans="1:8" s="27" customFormat="1" ht="40.5" customHeight="1" hidden="1">
      <c r="A33" s="279" t="s">
        <v>158</v>
      </c>
      <c r="B33" s="348" t="s">
        <v>150</v>
      </c>
      <c r="C33" s="348" t="s">
        <v>163</v>
      </c>
      <c r="D33" s="378" t="s">
        <v>251</v>
      </c>
      <c r="E33" s="379" t="s">
        <v>253</v>
      </c>
      <c r="F33" s="348" t="s">
        <v>159</v>
      </c>
      <c r="G33" s="1295">
        <v>0</v>
      </c>
      <c r="H33" s="22"/>
    </row>
    <row r="34" spans="1:8" s="27" customFormat="1" ht="29.25" customHeight="1">
      <c r="A34" s="270" t="s">
        <v>165</v>
      </c>
      <c r="B34" s="320" t="s">
        <v>150</v>
      </c>
      <c r="C34" s="321" t="s">
        <v>166</v>
      </c>
      <c r="D34" s="381"/>
      <c r="E34" s="382"/>
      <c r="F34" s="324"/>
      <c r="G34" s="1284">
        <f>SUM(G51,G59,G55,G35,G41)</f>
        <v>1956530.14</v>
      </c>
      <c r="H34" s="22"/>
    </row>
    <row r="35" spans="1:8" s="27" customFormat="1" ht="63">
      <c r="A35" s="735" t="s">
        <v>453</v>
      </c>
      <c r="B35" s="786" t="s">
        <v>150</v>
      </c>
      <c r="C35" s="787" t="s">
        <v>166</v>
      </c>
      <c r="D35" s="1112" t="s">
        <v>524</v>
      </c>
      <c r="E35" s="829" t="s">
        <v>464</v>
      </c>
      <c r="F35" s="786"/>
      <c r="G35" s="1296">
        <f>SUM(G36)</f>
        <v>12884</v>
      </c>
      <c r="H35" s="22"/>
    </row>
    <row r="36" spans="1:8" s="27" customFormat="1" ht="64.5" customHeight="1">
      <c r="A36" s="135" t="s">
        <v>821</v>
      </c>
      <c r="B36" s="348" t="s">
        <v>150</v>
      </c>
      <c r="C36" s="364" t="s">
        <v>166</v>
      </c>
      <c r="D36" s="1113" t="s">
        <v>524</v>
      </c>
      <c r="E36" s="1114" t="s">
        <v>487</v>
      </c>
      <c r="F36" s="1115"/>
      <c r="G36" s="1297">
        <f>+G37</f>
        <v>12884</v>
      </c>
      <c r="H36" s="22"/>
    </row>
    <row r="37" spans="1:8" s="27" customFormat="1" ht="24" customHeight="1">
      <c r="A37" s="689" t="s">
        <v>826</v>
      </c>
      <c r="B37" s="358" t="s">
        <v>150</v>
      </c>
      <c r="C37" s="1111" t="s">
        <v>166</v>
      </c>
      <c r="D37" s="583" t="s">
        <v>524</v>
      </c>
      <c r="E37" s="584" t="s">
        <v>822</v>
      </c>
      <c r="F37" s="785"/>
      <c r="G37" s="1298">
        <f>G38</f>
        <v>12884</v>
      </c>
      <c r="H37" s="22"/>
    </row>
    <row r="38" spans="1:8" s="27" customFormat="1" ht="41.25" customHeight="1">
      <c r="A38" s="689" t="s">
        <v>509</v>
      </c>
      <c r="B38" s="358" t="s">
        <v>150</v>
      </c>
      <c r="C38" s="1111" t="s">
        <v>166</v>
      </c>
      <c r="D38" s="583" t="s">
        <v>524</v>
      </c>
      <c r="E38" s="584" t="s">
        <v>822</v>
      </c>
      <c r="F38" s="785"/>
      <c r="G38" s="1291">
        <f>SUM(G39:G40)</f>
        <v>12884</v>
      </c>
      <c r="H38" s="22"/>
    </row>
    <row r="39" spans="1:8" s="27" customFormat="1" ht="66.75" customHeight="1">
      <c r="A39" s="137" t="s">
        <v>157</v>
      </c>
      <c r="B39" s="358" t="s">
        <v>150</v>
      </c>
      <c r="C39" s="1111" t="s">
        <v>166</v>
      </c>
      <c r="D39" s="583" t="s">
        <v>524</v>
      </c>
      <c r="E39" s="584" t="s">
        <v>822</v>
      </c>
      <c r="F39" s="358" t="s">
        <v>152</v>
      </c>
      <c r="G39" s="1299">
        <v>12884</v>
      </c>
      <c r="H39" s="22"/>
    </row>
    <row r="40" spans="1:8" s="27" customFormat="1" ht="30" customHeight="1" hidden="1">
      <c r="A40" s="783" t="s">
        <v>804</v>
      </c>
      <c r="B40" s="358" t="s">
        <v>150</v>
      </c>
      <c r="C40" s="1111" t="s">
        <v>166</v>
      </c>
      <c r="D40" s="755" t="s">
        <v>499</v>
      </c>
      <c r="E40" s="447" t="s">
        <v>498</v>
      </c>
      <c r="F40" s="358" t="s">
        <v>159</v>
      </c>
      <c r="G40" s="1299"/>
      <c r="H40" s="22"/>
    </row>
    <row r="41" spans="1:8" s="27" customFormat="1" ht="80.25" customHeight="1">
      <c r="A41" s="775" t="s">
        <v>491</v>
      </c>
      <c r="B41" s="1116" t="s">
        <v>150</v>
      </c>
      <c r="C41" s="1108" t="s">
        <v>166</v>
      </c>
      <c r="D41" s="788" t="s">
        <v>215</v>
      </c>
      <c r="E41" s="789" t="s">
        <v>464</v>
      </c>
      <c r="F41" s="786"/>
      <c r="G41" s="1300">
        <f>+G42+G46</f>
        <v>25768</v>
      </c>
      <c r="H41" s="22"/>
    </row>
    <row r="42" spans="1:8" s="27" customFormat="1" ht="99.75" customHeight="1">
      <c r="A42" s="1117" t="s">
        <v>492</v>
      </c>
      <c r="B42" s="348" t="s">
        <v>150</v>
      </c>
      <c r="C42" s="364" t="s">
        <v>166</v>
      </c>
      <c r="D42" s="1118" t="s">
        <v>499</v>
      </c>
      <c r="E42" s="1119" t="s">
        <v>464</v>
      </c>
      <c r="F42" s="1115"/>
      <c r="G42" s="1298">
        <f>G43</f>
        <v>12884</v>
      </c>
      <c r="H42" s="22"/>
    </row>
    <row r="43" spans="1:8" s="27" customFormat="1" ht="48" customHeight="1">
      <c r="A43" s="691" t="s">
        <v>493</v>
      </c>
      <c r="B43" s="358" t="s">
        <v>150</v>
      </c>
      <c r="C43" s="1111" t="s">
        <v>166</v>
      </c>
      <c r="D43" s="755" t="s">
        <v>499</v>
      </c>
      <c r="E43" s="447" t="s">
        <v>469</v>
      </c>
      <c r="F43" s="785"/>
      <c r="G43" s="1298">
        <f>G44</f>
        <v>12884</v>
      </c>
      <c r="H43" s="22"/>
    </row>
    <row r="44" spans="1:8" s="27" customFormat="1" ht="38.25" customHeight="1">
      <c r="A44" s="739" t="s">
        <v>509</v>
      </c>
      <c r="B44" s="358" t="s">
        <v>150</v>
      </c>
      <c r="C44" s="1111" t="s">
        <v>166</v>
      </c>
      <c r="D44" s="755" t="s">
        <v>499</v>
      </c>
      <c r="E44" s="447" t="s">
        <v>498</v>
      </c>
      <c r="F44" s="358"/>
      <c r="G44" s="1297">
        <v>12884</v>
      </c>
      <c r="H44" s="22"/>
    </row>
    <row r="45" spans="1:8" s="27" customFormat="1" ht="66" customHeight="1">
      <c r="A45" s="684" t="s">
        <v>157</v>
      </c>
      <c r="B45" s="348" t="s">
        <v>150</v>
      </c>
      <c r="C45" s="364" t="s">
        <v>166</v>
      </c>
      <c r="D45" s="755" t="s">
        <v>499</v>
      </c>
      <c r="E45" s="447" t="s">
        <v>498</v>
      </c>
      <c r="F45" s="348" t="s">
        <v>152</v>
      </c>
      <c r="G45" s="1287">
        <v>12884</v>
      </c>
      <c r="H45" s="22"/>
    </row>
    <row r="46" spans="1:8" s="27" customFormat="1" ht="112.5" customHeight="1">
      <c r="A46" s="1120" t="s">
        <v>502</v>
      </c>
      <c r="B46" s="348" t="s">
        <v>150</v>
      </c>
      <c r="C46" s="364" t="s">
        <v>166</v>
      </c>
      <c r="D46" s="1118" t="s">
        <v>500</v>
      </c>
      <c r="E46" s="1119" t="s">
        <v>464</v>
      </c>
      <c r="F46" s="1115"/>
      <c r="G46" s="1297">
        <f>+G47</f>
        <v>12884</v>
      </c>
      <c r="H46" s="22"/>
    </row>
    <row r="47" spans="1:8" s="27" customFormat="1" ht="51.75" customHeight="1">
      <c r="A47" s="691" t="s">
        <v>503</v>
      </c>
      <c r="B47" s="358" t="s">
        <v>150</v>
      </c>
      <c r="C47" s="1111" t="s">
        <v>166</v>
      </c>
      <c r="D47" s="755" t="s">
        <v>500</v>
      </c>
      <c r="E47" s="447" t="s">
        <v>469</v>
      </c>
      <c r="F47" s="785"/>
      <c r="G47" s="1298">
        <f>G48</f>
        <v>12884</v>
      </c>
      <c r="H47" s="22"/>
    </row>
    <row r="48" spans="1:8" s="27" customFormat="1" ht="31.5">
      <c r="A48" s="739" t="s">
        <v>509</v>
      </c>
      <c r="B48" s="358" t="s">
        <v>150</v>
      </c>
      <c r="C48" s="1111" t="s">
        <v>166</v>
      </c>
      <c r="D48" s="755" t="s">
        <v>500</v>
      </c>
      <c r="E48" s="447" t="s">
        <v>498</v>
      </c>
      <c r="F48" s="785"/>
      <c r="G48" s="1291">
        <f>SUM(G49:G50)</f>
        <v>12884</v>
      </c>
      <c r="H48" s="22"/>
    </row>
    <row r="49" spans="1:8" s="27" customFormat="1" ht="51.75" customHeight="1">
      <c r="A49" s="684" t="s">
        <v>157</v>
      </c>
      <c r="B49" s="358" t="s">
        <v>150</v>
      </c>
      <c r="C49" s="1111" t="s">
        <v>166</v>
      </c>
      <c r="D49" s="755" t="s">
        <v>500</v>
      </c>
      <c r="E49" s="447" t="s">
        <v>498</v>
      </c>
      <c r="F49" s="358" t="s">
        <v>152</v>
      </c>
      <c r="G49" s="1301">
        <v>12884</v>
      </c>
      <c r="H49" s="22"/>
    </row>
    <row r="50" spans="1:8" s="43" customFormat="1" ht="32.25" customHeight="1" hidden="1">
      <c r="A50" s="795" t="s">
        <v>158</v>
      </c>
      <c r="B50" s="794" t="s">
        <v>150</v>
      </c>
      <c r="C50" s="1111" t="s">
        <v>166</v>
      </c>
      <c r="D50" s="792" t="s">
        <v>468</v>
      </c>
      <c r="E50" s="793" t="s">
        <v>498</v>
      </c>
      <c r="F50" s="358" t="s">
        <v>159</v>
      </c>
      <c r="G50" s="1301"/>
      <c r="H50" s="22" t="s">
        <v>357</v>
      </c>
    </row>
    <row r="51" spans="1:8" s="27" customFormat="1" ht="31.5">
      <c r="A51" s="747" t="s">
        <v>241</v>
      </c>
      <c r="B51" s="748" t="s">
        <v>150</v>
      </c>
      <c r="C51" s="749">
        <v>13</v>
      </c>
      <c r="D51" s="750" t="s">
        <v>240</v>
      </c>
      <c r="E51" s="751" t="s">
        <v>464</v>
      </c>
      <c r="F51" s="752"/>
      <c r="G51" s="1302">
        <f>+G52</f>
        <v>364021.18</v>
      </c>
      <c r="H51" s="22"/>
    </row>
    <row r="52" spans="1:8" s="27" customFormat="1" ht="31.5">
      <c r="A52" s="728" t="s">
        <v>452</v>
      </c>
      <c r="B52" s="753" t="s">
        <v>150</v>
      </c>
      <c r="C52" s="754">
        <v>13</v>
      </c>
      <c r="D52" s="755" t="s">
        <v>242</v>
      </c>
      <c r="E52" s="607" t="s">
        <v>464</v>
      </c>
      <c r="F52" s="756"/>
      <c r="G52" s="1298">
        <f>G53</f>
        <v>364021.18</v>
      </c>
      <c r="H52" s="22"/>
    </row>
    <row r="53" spans="1:8" s="27" customFormat="1" ht="31.5">
      <c r="A53" s="728" t="s">
        <v>244</v>
      </c>
      <c r="B53" s="757" t="s">
        <v>150</v>
      </c>
      <c r="C53" s="754">
        <v>13</v>
      </c>
      <c r="D53" s="755" t="s">
        <v>242</v>
      </c>
      <c r="E53" s="607" t="s">
        <v>465</v>
      </c>
      <c r="F53" s="756"/>
      <c r="G53" s="1298">
        <f>G54</f>
        <v>364021.18</v>
      </c>
      <c r="H53" s="22"/>
    </row>
    <row r="54" spans="1:9" s="27" customFormat="1" ht="38.25" customHeight="1">
      <c r="A54" s="578" t="s">
        <v>804</v>
      </c>
      <c r="B54" s="406" t="s">
        <v>150</v>
      </c>
      <c r="C54" s="403">
        <v>13</v>
      </c>
      <c r="D54" s="404" t="s">
        <v>242</v>
      </c>
      <c r="E54" s="405" t="s">
        <v>465</v>
      </c>
      <c r="F54" s="406" t="s">
        <v>159</v>
      </c>
      <c r="G54" s="1303">
        <v>364021.18</v>
      </c>
      <c r="H54" s="22"/>
      <c r="I54" s="27" t="s">
        <v>936</v>
      </c>
    </row>
    <row r="55" spans="1:8" s="27" customFormat="1" ht="31.5">
      <c r="A55" s="759" t="s">
        <v>246</v>
      </c>
      <c r="B55" s="760" t="s">
        <v>150</v>
      </c>
      <c r="C55" s="760" t="s">
        <v>166</v>
      </c>
      <c r="D55" s="703" t="s">
        <v>245</v>
      </c>
      <c r="E55" s="704" t="s">
        <v>464</v>
      </c>
      <c r="F55" s="761"/>
      <c r="G55" s="1304">
        <f>+G56</f>
        <v>5080</v>
      </c>
      <c r="H55" s="22"/>
    </row>
    <row r="56" spans="1:9" s="27" customFormat="1" ht="31.5">
      <c r="A56" s="734" t="s">
        <v>248</v>
      </c>
      <c r="B56" s="358" t="s">
        <v>150</v>
      </c>
      <c r="C56" s="358" t="s">
        <v>166</v>
      </c>
      <c r="D56" s="606" t="s">
        <v>247</v>
      </c>
      <c r="E56" s="607" t="s">
        <v>464</v>
      </c>
      <c r="F56" s="1110"/>
      <c r="G56" s="1298">
        <f>G57</f>
        <v>5080</v>
      </c>
      <c r="H56" s="22"/>
      <c r="I56" s="47"/>
    </row>
    <row r="57" spans="1:8" s="27" customFormat="1" ht="31.5">
      <c r="A57" s="728" t="s">
        <v>360</v>
      </c>
      <c r="B57" s="459" t="s">
        <v>150</v>
      </c>
      <c r="C57" s="459">
        <v>13</v>
      </c>
      <c r="D57" s="738" t="s">
        <v>247</v>
      </c>
      <c r="E57" s="584" t="s">
        <v>467</v>
      </c>
      <c r="F57" s="731"/>
      <c r="G57" s="1291">
        <f>SUM(G58)</f>
        <v>5080</v>
      </c>
      <c r="H57" s="22"/>
    </row>
    <row r="58" spans="1:9" s="27" customFormat="1" ht="37.5">
      <c r="A58" s="287" t="s">
        <v>805</v>
      </c>
      <c r="B58" s="422" t="s">
        <v>150</v>
      </c>
      <c r="C58" s="422">
        <v>13</v>
      </c>
      <c r="D58" s="404" t="s">
        <v>247</v>
      </c>
      <c r="E58" s="405" t="s">
        <v>467</v>
      </c>
      <c r="F58" s="432" t="s">
        <v>159</v>
      </c>
      <c r="G58" s="1299">
        <v>5080</v>
      </c>
      <c r="H58" s="22"/>
      <c r="I58" s="27" t="s">
        <v>935</v>
      </c>
    </row>
    <row r="59" spans="1:8" s="27" customFormat="1" ht="31.5">
      <c r="A59" s="797" t="s">
        <v>510</v>
      </c>
      <c r="B59" s="760" t="s">
        <v>150</v>
      </c>
      <c r="C59" s="760" t="s">
        <v>166</v>
      </c>
      <c r="D59" s="703" t="s">
        <v>746</v>
      </c>
      <c r="E59" s="704" t="s">
        <v>464</v>
      </c>
      <c r="F59" s="761"/>
      <c r="G59" s="1290">
        <f>+G60</f>
        <v>1548776.96</v>
      </c>
      <c r="H59" s="22"/>
    </row>
    <row r="60" spans="1:249" s="45" customFormat="1" ht="47.25">
      <c r="A60" s="796" t="s">
        <v>511</v>
      </c>
      <c r="B60" s="358" t="s">
        <v>150</v>
      </c>
      <c r="C60" s="358" t="s">
        <v>166</v>
      </c>
      <c r="D60" s="606" t="s">
        <v>512</v>
      </c>
      <c r="E60" s="607" t="s">
        <v>464</v>
      </c>
      <c r="F60" s="1110"/>
      <c r="G60" s="1297">
        <f>+G61</f>
        <v>1548776.96</v>
      </c>
      <c r="H60" s="22" t="s">
        <v>346</v>
      </c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</row>
    <row r="61" spans="1:249" s="45" customFormat="1" ht="36" customHeight="1">
      <c r="A61" s="796" t="s">
        <v>205</v>
      </c>
      <c r="B61" s="459" t="s">
        <v>150</v>
      </c>
      <c r="C61" s="459">
        <v>13</v>
      </c>
      <c r="D61" s="738" t="s">
        <v>512</v>
      </c>
      <c r="E61" s="584" t="s">
        <v>466</v>
      </c>
      <c r="F61" s="459"/>
      <c r="G61" s="1291">
        <f>SUM(G62:G64)</f>
        <v>1548776.96</v>
      </c>
      <c r="H61" s="62"/>
      <c r="I61" s="47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</row>
    <row r="62" spans="1:249" s="45" customFormat="1" ht="66" customHeight="1">
      <c r="A62" s="684" t="s">
        <v>157</v>
      </c>
      <c r="B62" s="422" t="s">
        <v>150</v>
      </c>
      <c r="C62" s="422">
        <v>13</v>
      </c>
      <c r="D62" s="738" t="s">
        <v>512</v>
      </c>
      <c r="E62" s="584" t="s">
        <v>466</v>
      </c>
      <c r="F62" s="422" t="s">
        <v>152</v>
      </c>
      <c r="G62" s="1299">
        <v>1438660.52</v>
      </c>
      <c r="H62" s="62"/>
      <c r="I62" s="47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</row>
    <row r="63" spans="1:249" s="45" customFormat="1" ht="35.25" customHeight="1">
      <c r="A63" s="578" t="s">
        <v>804</v>
      </c>
      <c r="B63" s="422" t="s">
        <v>150</v>
      </c>
      <c r="C63" s="422">
        <v>13</v>
      </c>
      <c r="D63" s="404" t="s">
        <v>512</v>
      </c>
      <c r="E63" s="405" t="s">
        <v>466</v>
      </c>
      <c r="F63" s="422" t="s">
        <v>159</v>
      </c>
      <c r="G63" s="1299">
        <v>108116.44</v>
      </c>
      <c r="H63" s="62"/>
      <c r="I63" s="47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</row>
    <row r="64" spans="1:249" s="45" customFormat="1" ht="27.75" customHeight="1">
      <c r="A64" s="135" t="s">
        <v>160</v>
      </c>
      <c r="B64" s="422" t="s">
        <v>150</v>
      </c>
      <c r="C64" s="422" t="s">
        <v>166</v>
      </c>
      <c r="D64" s="404" t="s">
        <v>512</v>
      </c>
      <c r="E64" s="405" t="s">
        <v>466</v>
      </c>
      <c r="F64" s="432" t="s">
        <v>161</v>
      </c>
      <c r="G64" s="1299">
        <v>2000</v>
      </c>
      <c r="H64" s="62" t="s">
        <v>359</v>
      </c>
      <c r="I64" s="47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</row>
    <row r="65" spans="1:8" s="27" customFormat="1" ht="18.75">
      <c r="A65" s="288" t="s">
        <v>169</v>
      </c>
      <c r="B65" s="434" t="s">
        <v>151</v>
      </c>
      <c r="C65" s="435"/>
      <c r="D65" s="436"/>
      <c r="E65" s="437"/>
      <c r="F65" s="438"/>
      <c r="G65" s="1283">
        <f>+G66</f>
        <v>78713</v>
      </c>
      <c r="H65" s="22"/>
    </row>
    <row r="66" spans="1:8" s="43" customFormat="1" ht="17.25" customHeight="1">
      <c r="A66" s="289" t="s">
        <v>170</v>
      </c>
      <c r="B66" s="440" t="s">
        <v>151</v>
      </c>
      <c r="C66" s="440" t="s">
        <v>171</v>
      </c>
      <c r="D66" s="441"/>
      <c r="E66" s="442"/>
      <c r="F66" s="440"/>
      <c r="G66" s="1284">
        <f>G67</f>
        <v>78713</v>
      </c>
      <c r="H66" s="3"/>
    </row>
    <row r="67" spans="1:8" s="27" customFormat="1" ht="31.5">
      <c r="A67" s="759" t="s">
        <v>246</v>
      </c>
      <c r="B67" s="760" t="s">
        <v>151</v>
      </c>
      <c r="C67" s="760" t="s">
        <v>171</v>
      </c>
      <c r="D67" s="703" t="s">
        <v>245</v>
      </c>
      <c r="E67" s="704" t="s">
        <v>464</v>
      </c>
      <c r="F67" s="761"/>
      <c r="G67" s="1290">
        <f>G68</f>
        <v>78713</v>
      </c>
      <c r="H67" s="22"/>
    </row>
    <row r="68" spans="1:8" s="27" customFormat="1" ht="31.5">
      <c r="A68" s="734" t="s">
        <v>248</v>
      </c>
      <c r="B68" s="358" t="s">
        <v>151</v>
      </c>
      <c r="C68" s="358" t="s">
        <v>171</v>
      </c>
      <c r="D68" s="606" t="s">
        <v>247</v>
      </c>
      <c r="E68" s="607" t="s">
        <v>464</v>
      </c>
      <c r="F68" s="1110"/>
      <c r="G68" s="1298">
        <f>G69</f>
        <v>78713</v>
      </c>
      <c r="H68" s="22"/>
    </row>
    <row r="69" spans="1:8" s="27" customFormat="1" ht="38.25" customHeight="1">
      <c r="A69" s="734" t="s">
        <v>250</v>
      </c>
      <c r="B69" s="762" t="s">
        <v>151</v>
      </c>
      <c r="C69" s="762" t="s">
        <v>171</v>
      </c>
      <c r="D69" s="606" t="s">
        <v>247</v>
      </c>
      <c r="E69" s="607" t="s">
        <v>508</v>
      </c>
      <c r="F69" s="762"/>
      <c r="G69" s="1298">
        <f>G70</f>
        <v>78713</v>
      </c>
      <c r="H69" s="22"/>
    </row>
    <row r="70" spans="1:8" s="27" customFormat="1" ht="72" customHeight="1">
      <c r="A70" s="135" t="s">
        <v>157</v>
      </c>
      <c r="B70" s="348" t="s">
        <v>151</v>
      </c>
      <c r="C70" s="348" t="s">
        <v>171</v>
      </c>
      <c r="D70" s="446" t="s">
        <v>247</v>
      </c>
      <c r="E70" s="447" t="s">
        <v>508</v>
      </c>
      <c r="F70" s="348" t="s">
        <v>152</v>
      </c>
      <c r="G70" s="1295">
        <v>78713</v>
      </c>
      <c r="H70" s="22"/>
    </row>
    <row r="71" spans="1:8" s="27" customFormat="1" ht="39.75" customHeight="1" hidden="1">
      <c r="A71" s="286" t="s">
        <v>205</v>
      </c>
      <c r="B71" s="348" t="s">
        <v>151</v>
      </c>
      <c r="C71" s="348" t="s">
        <v>171</v>
      </c>
      <c r="D71" s="446" t="s">
        <v>247</v>
      </c>
      <c r="E71" s="447" t="s">
        <v>434</v>
      </c>
      <c r="F71" s="348" t="s">
        <v>152</v>
      </c>
      <c r="G71" s="1295"/>
      <c r="H71" s="22"/>
    </row>
    <row r="72" spans="1:8" s="27" customFormat="1" ht="26.25" customHeight="1">
      <c r="A72" s="269" t="s">
        <v>177</v>
      </c>
      <c r="B72" s="313" t="s">
        <v>156</v>
      </c>
      <c r="C72" s="463"/>
      <c r="D72" s="463"/>
      <c r="E72" s="464"/>
      <c r="F72" s="317"/>
      <c r="G72" s="1283">
        <f>+G73+G81</f>
        <v>4123378.78</v>
      </c>
      <c r="H72" s="22"/>
    </row>
    <row r="73" spans="1:37" s="42" customFormat="1" ht="40.5" customHeight="1">
      <c r="A73" s="292" t="s">
        <v>806</v>
      </c>
      <c r="B73" s="466" t="s">
        <v>156</v>
      </c>
      <c r="C73" s="467" t="s">
        <v>174</v>
      </c>
      <c r="D73" s="468"/>
      <c r="E73" s="469"/>
      <c r="F73" s="470"/>
      <c r="G73" s="1305">
        <f>SUM(G74)</f>
        <v>3975404.78</v>
      </c>
      <c r="H73" s="13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</row>
    <row r="74" spans="1:247" s="41" customFormat="1" ht="78.75" customHeight="1">
      <c r="A74" s="271" t="s">
        <v>807</v>
      </c>
      <c r="B74" s="327" t="s">
        <v>156</v>
      </c>
      <c r="C74" s="328" t="s">
        <v>174</v>
      </c>
      <c r="D74" s="329" t="s">
        <v>808</v>
      </c>
      <c r="E74" s="330" t="s">
        <v>464</v>
      </c>
      <c r="F74" s="331"/>
      <c r="G74" s="1288">
        <f>SUM(G75)</f>
        <v>3975404.78</v>
      </c>
      <c r="H74" s="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</row>
    <row r="75" spans="1:247" s="51" customFormat="1" ht="100.5" customHeight="1">
      <c r="A75" s="1042" t="s">
        <v>809</v>
      </c>
      <c r="B75" s="334" t="s">
        <v>156</v>
      </c>
      <c r="C75" s="335" t="s">
        <v>174</v>
      </c>
      <c r="D75" s="1043" t="s">
        <v>659</v>
      </c>
      <c r="E75" s="1044" t="s">
        <v>464</v>
      </c>
      <c r="F75" s="1121"/>
      <c r="G75" s="1306">
        <f>SUM(G76)</f>
        <v>3975404.78</v>
      </c>
      <c r="H75" s="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</row>
    <row r="76" spans="1:247" s="51" customFormat="1" ht="65.25" customHeight="1">
      <c r="A76" s="1045" t="s">
        <v>810</v>
      </c>
      <c r="B76" s="341" t="s">
        <v>156</v>
      </c>
      <c r="C76" s="342" t="s">
        <v>174</v>
      </c>
      <c r="D76" s="1048" t="s">
        <v>659</v>
      </c>
      <c r="E76" s="1049" t="s">
        <v>469</v>
      </c>
      <c r="F76" s="480"/>
      <c r="G76" s="1294">
        <f>+G79+G77</f>
        <v>3975404.78</v>
      </c>
      <c r="H76" s="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</row>
    <row r="77" spans="1:248" s="39" customFormat="1" ht="45.75" customHeight="1">
      <c r="A77" s="1122" t="s">
        <v>904</v>
      </c>
      <c r="B77" s="341" t="s">
        <v>156</v>
      </c>
      <c r="C77" s="342" t="s">
        <v>174</v>
      </c>
      <c r="D77" s="1048" t="s">
        <v>659</v>
      </c>
      <c r="E77" s="1049" t="s">
        <v>905</v>
      </c>
      <c r="F77" s="480"/>
      <c r="G77" s="1294">
        <f>+G78</f>
        <v>3714543.78</v>
      </c>
      <c r="H77" s="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</row>
    <row r="78" spans="1:248" s="39" customFormat="1" ht="30.75" customHeight="1">
      <c r="A78" s="276" t="s">
        <v>906</v>
      </c>
      <c r="B78" s="481" t="s">
        <v>156</v>
      </c>
      <c r="C78" s="482" t="s">
        <v>174</v>
      </c>
      <c r="D78" s="1050" t="s">
        <v>659</v>
      </c>
      <c r="E78" s="1051" t="s">
        <v>905</v>
      </c>
      <c r="F78" s="485" t="s">
        <v>625</v>
      </c>
      <c r="G78" s="1287">
        <v>3714543.78</v>
      </c>
      <c r="H78" s="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</row>
    <row r="79" spans="1:37" s="42" customFormat="1" ht="51" customHeight="1">
      <c r="A79" s="1045" t="s">
        <v>811</v>
      </c>
      <c r="B79" s="341" t="s">
        <v>156</v>
      </c>
      <c r="C79" s="342" t="s">
        <v>174</v>
      </c>
      <c r="D79" s="1048" t="s">
        <v>659</v>
      </c>
      <c r="E79" s="1049" t="s">
        <v>812</v>
      </c>
      <c r="F79" s="480"/>
      <c r="G79" s="1294">
        <f>+G80</f>
        <v>260861</v>
      </c>
      <c r="H79" s="13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</row>
    <row r="80" spans="1:247" s="41" customFormat="1" ht="31.5">
      <c r="A80" s="135" t="s">
        <v>804</v>
      </c>
      <c r="B80" s="481" t="s">
        <v>156</v>
      </c>
      <c r="C80" s="482" t="s">
        <v>174</v>
      </c>
      <c r="D80" s="1050" t="s">
        <v>659</v>
      </c>
      <c r="E80" s="1051" t="s">
        <v>812</v>
      </c>
      <c r="F80" s="485" t="s">
        <v>159</v>
      </c>
      <c r="G80" s="1307">
        <v>260861</v>
      </c>
      <c r="H80" s="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</row>
    <row r="81" spans="1:247" s="41" customFormat="1" ht="33" customHeight="1">
      <c r="A81" s="1074" t="s">
        <v>178</v>
      </c>
      <c r="B81" s="1066" t="s">
        <v>156</v>
      </c>
      <c r="C81" s="1067" t="s">
        <v>179</v>
      </c>
      <c r="D81" s="1068"/>
      <c r="E81" s="1069"/>
      <c r="F81" s="1070"/>
      <c r="G81" s="1308">
        <f>+G82+G86</f>
        <v>147974</v>
      </c>
      <c r="H81" s="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</row>
    <row r="82" spans="1:247" s="41" customFormat="1" ht="45" customHeight="1" hidden="1">
      <c r="A82" s="293" t="s">
        <v>907</v>
      </c>
      <c r="B82" s="334" t="s">
        <v>156</v>
      </c>
      <c r="C82" s="335" t="s">
        <v>179</v>
      </c>
      <c r="D82" s="473" t="s">
        <v>349</v>
      </c>
      <c r="E82" s="474" t="s">
        <v>433</v>
      </c>
      <c r="F82" s="475"/>
      <c r="G82" s="1294">
        <f>+G83</f>
        <v>0</v>
      </c>
      <c r="H82" s="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</row>
    <row r="83" spans="1:247" s="41" customFormat="1" ht="36" customHeight="1" hidden="1">
      <c r="A83" s="293" t="s">
        <v>908</v>
      </c>
      <c r="B83" s="334" t="s">
        <v>156</v>
      </c>
      <c r="C83" s="335" t="s">
        <v>179</v>
      </c>
      <c r="D83" s="473" t="s">
        <v>349</v>
      </c>
      <c r="E83" s="474" t="s">
        <v>469</v>
      </c>
      <c r="F83" s="475"/>
      <c r="G83" s="1294">
        <f>+G84</f>
        <v>0</v>
      </c>
      <c r="H83" s="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</row>
    <row r="84" spans="1:8" s="43" customFormat="1" ht="17.25" customHeight="1" hidden="1">
      <c r="A84" s="294" t="s">
        <v>909</v>
      </c>
      <c r="B84" s="341" t="s">
        <v>156</v>
      </c>
      <c r="C84" s="342" t="s">
        <v>179</v>
      </c>
      <c r="D84" s="478" t="s">
        <v>349</v>
      </c>
      <c r="E84" s="479" t="s">
        <v>910</v>
      </c>
      <c r="F84" s="1081"/>
      <c r="G84" s="1294">
        <f>+G85</f>
        <v>0</v>
      </c>
      <c r="H84" s="3"/>
    </row>
    <row r="85" spans="1:8" s="43" customFormat="1" ht="39" customHeight="1" hidden="1">
      <c r="A85" s="135" t="s">
        <v>804</v>
      </c>
      <c r="B85" s="481" t="s">
        <v>156</v>
      </c>
      <c r="C85" s="482" t="s">
        <v>179</v>
      </c>
      <c r="D85" s="1123" t="s">
        <v>349</v>
      </c>
      <c r="E85" s="1124" t="s">
        <v>910</v>
      </c>
      <c r="F85" s="485" t="s">
        <v>159</v>
      </c>
      <c r="G85" s="1307"/>
      <c r="H85" s="3"/>
    </row>
    <row r="86" spans="1:8" s="43" customFormat="1" ht="81" customHeight="1">
      <c r="A86" s="1126" t="s">
        <v>491</v>
      </c>
      <c r="B86" s="1062" t="s">
        <v>156</v>
      </c>
      <c r="C86" s="1063" t="s">
        <v>179</v>
      </c>
      <c r="D86" s="1064" t="s">
        <v>215</v>
      </c>
      <c r="E86" s="1065" t="s">
        <v>464</v>
      </c>
      <c r="F86" s="331"/>
      <c r="G86" s="1288">
        <f>SUM(G87)</f>
        <v>147974</v>
      </c>
      <c r="H86" s="3"/>
    </row>
    <row r="87" spans="1:8" s="43" customFormat="1" ht="115.5" customHeight="1">
      <c r="A87" s="1078" t="s">
        <v>502</v>
      </c>
      <c r="B87" s="334" t="s">
        <v>156</v>
      </c>
      <c r="C87" s="335" t="s">
        <v>179</v>
      </c>
      <c r="D87" s="1080" t="s">
        <v>500</v>
      </c>
      <c r="E87" s="1079" t="s">
        <v>464</v>
      </c>
      <c r="F87" s="475"/>
      <c r="G87" s="1294">
        <f>+G88</f>
        <v>147974</v>
      </c>
      <c r="H87" s="3"/>
    </row>
    <row r="88" spans="1:8" s="43" customFormat="1" ht="50.25" customHeight="1">
      <c r="A88" s="1045" t="s">
        <v>503</v>
      </c>
      <c r="B88" s="1052" t="s">
        <v>156</v>
      </c>
      <c r="C88" s="1053" t="s">
        <v>179</v>
      </c>
      <c r="D88" s="1072" t="s">
        <v>500</v>
      </c>
      <c r="E88" s="1073" t="s">
        <v>469</v>
      </c>
      <c r="F88" s="480"/>
      <c r="G88" s="1294">
        <f>+G93+G89+G91</f>
        <v>147974</v>
      </c>
      <c r="H88" s="3"/>
    </row>
    <row r="89" spans="1:8" s="43" customFormat="1" ht="47.25" customHeight="1">
      <c r="A89" s="1078" t="s">
        <v>985</v>
      </c>
      <c r="B89" s="1052" t="s">
        <v>156</v>
      </c>
      <c r="C89" s="1053" t="s">
        <v>179</v>
      </c>
      <c r="D89" s="1072" t="s">
        <v>912</v>
      </c>
      <c r="E89" s="1073" t="s">
        <v>913</v>
      </c>
      <c r="F89" s="480"/>
      <c r="G89" s="1294">
        <f>+G90</f>
        <v>103582</v>
      </c>
      <c r="H89" s="3"/>
    </row>
    <row r="90" spans="1:8" s="43" customFormat="1" ht="43.5" customHeight="1">
      <c r="A90" s="135" t="s">
        <v>804</v>
      </c>
      <c r="B90" s="724" t="s">
        <v>156</v>
      </c>
      <c r="C90" s="725" t="s">
        <v>179</v>
      </c>
      <c r="D90" s="606" t="s">
        <v>912</v>
      </c>
      <c r="E90" s="687" t="s">
        <v>913</v>
      </c>
      <c r="F90" s="1128" t="s">
        <v>159</v>
      </c>
      <c r="G90" s="1309">
        <v>103582</v>
      </c>
      <c r="H90" s="3"/>
    </row>
    <row r="91" spans="1:8" s="43" customFormat="1" ht="48" customHeight="1">
      <c r="A91" s="1129" t="s">
        <v>914</v>
      </c>
      <c r="B91" s="1052" t="s">
        <v>156</v>
      </c>
      <c r="C91" s="1053" t="s">
        <v>179</v>
      </c>
      <c r="D91" s="1072" t="s">
        <v>912</v>
      </c>
      <c r="E91" s="1073" t="s">
        <v>915</v>
      </c>
      <c r="F91" s="1054"/>
      <c r="G91" s="1310">
        <f>+G92</f>
        <v>44392</v>
      </c>
      <c r="H91" s="3"/>
    </row>
    <row r="92" spans="1:8" s="43" customFormat="1" ht="37.5" customHeight="1">
      <c r="A92" s="135" t="s">
        <v>804</v>
      </c>
      <c r="B92" s="724" t="s">
        <v>156</v>
      </c>
      <c r="C92" s="725" t="s">
        <v>179</v>
      </c>
      <c r="D92" s="606" t="s">
        <v>912</v>
      </c>
      <c r="E92" s="687" t="s">
        <v>915</v>
      </c>
      <c r="F92" s="1128" t="s">
        <v>159</v>
      </c>
      <c r="G92" s="1309">
        <v>44392</v>
      </c>
      <c r="H92" s="3"/>
    </row>
    <row r="93" spans="1:8" s="43" customFormat="1" ht="22.5" customHeight="1" hidden="1">
      <c r="A93" s="1071" t="s">
        <v>824</v>
      </c>
      <c r="B93" s="1052" t="s">
        <v>156</v>
      </c>
      <c r="C93" s="1053" t="s">
        <v>179</v>
      </c>
      <c r="D93" s="1072" t="s">
        <v>500</v>
      </c>
      <c r="E93" s="1073" t="s">
        <v>823</v>
      </c>
      <c r="F93" s="480"/>
      <c r="G93" s="1294">
        <f>+G94</f>
        <v>0</v>
      </c>
      <c r="H93" s="3"/>
    </row>
    <row r="94" spans="1:8" s="43" customFormat="1" ht="30.75" customHeight="1" hidden="1">
      <c r="A94" s="135" t="s">
        <v>804</v>
      </c>
      <c r="B94" s="481" t="s">
        <v>156</v>
      </c>
      <c r="C94" s="482" t="s">
        <v>179</v>
      </c>
      <c r="D94" s="606" t="s">
        <v>500</v>
      </c>
      <c r="E94" s="687" t="s">
        <v>823</v>
      </c>
      <c r="F94" s="485" t="s">
        <v>159</v>
      </c>
      <c r="G94" s="1307"/>
      <c r="H94" s="3"/>
    </row>
    <row r="95" spans="1:8" s="43" customFormat="1" ht="36.75" customHeight="1">
      <c r="A95" s="288" t="s">
        <v>180</v>
      </c>
      <c r="B95" s="434" t="s">
        <v>181</v>
      </c>
      <c r="C95" s="434"/>
      <c r="D95" s="487"/>
      <c r="E95" s="488"/>
      <c r="F95" s="434"/>
      <c r="G95" s="1311">
        <f>SUM(G96+G102+G126)</f>
        <v>1001996</v>
      </c>
      <c r="H95" s="3"/>
    </row>
    <row r="96" spans="1:8" s="43" customFormat="1" ht="36" customHeight="1">
      <c r="A96" s="686" t="s">
        <v>473</v>
      </c>
      <c r="B96" s="696" t="s">
        <v>181</v>
      </c>
      <c r="C96" s="696" t="s">
        <v>150</v>
      </c>
      <c r="D96" s="697"/>
      <c r="E96" s="698"/>
      <c r="F96" s="696"/>
      <c r="G96" s="1312">
        <f>SUM(G97)</f>
        <v>35067</v>
      </c>
      <c r="H96" s="3"/>
    </row>
    <row r="97" spans="1:8" s="43" customFormat="1" ht="84" customHeight="1">
      <c r="A97" s="766" t="s">
        <v>491</v>
      </c>
      <c r="B97" s="693" t="s">
        <v>181</v>
      </c>
      <c r="C97" s="693" t="s">
        <v>150</v>
      </c>
      <c r="D97" s="694" t="s">
        <v>215</v>
      </c>
      <c r="E97" s="695" t="s">
        <v>464</v>
      </c>
      <c r="F97" s="693"/>
      <c r="G97" s="1288">
        <f>SUM(G98)</f>
        <v>35067</v>
      </c>
      <c r="H97" s="3"/>
    </row>
    <row r="98" spans="1:8" s="43" customFormat="1" ht="99" customHeight="1">
      <c r="A98" s="691" t="s">
        <v>492</v>
      </c>
      <c r="B98" s="772" t="s">
        <v>181</v>
      </c>
      <c r="C98" s="772" t="s">
        <v>150</v>
      </c>
      <c r="D98" s="606" t="s">
        <v>216</v>
      </c>
      <c r="E98" s="687" t="s">
        <v>464</v>
      </c>
      <c r="F98" s="685"/>
      <c r="G98" s="1313">
        <f>SUM(G99)</f>
        <v>35067</v>
      </c>
      <c r="H98" s="3"/>
    </row>
    <row r="99" spans="1:8" s="43" customFormat="1" ht="53.25" customHeight="1">
      <c r="A99" s="692" t="s">
        <v>493</v>
      </c>
      <c r="B99" s="772" t="s">
        <v>181</v>
      </c>
      <c r="C99" s="772" t="s">
        <v>150</v>
      </c>
      <c r="D99" s="606" t="s">
        <v>216</v>
      </c>
      <c r="E99" s="687" t="s">
        <v>469</v>
      </c>
      <c r="F99" s="685"/>
      <c r="G99" s="1313">
        <f>SUM(G100)</f>
        <v>35067</v>
      </c>
      <c r="H99" s="3"/>
    </row>
    <row r="100" spans="1:8" s="43" customFormat="1" ht="36" customHeight="1">
      <c r="A100" s="689" t="s">
        <v>475</v>
      </c>
      <c r="B100" s="772" t="s">
        <v>181</v>
      </c>
      <c r="C100" s="772" t="s">
        <v>150</v>
      </c>
      <c r="D100" s="606" t="s">
        <v>216</v>
      </c>
      <c r="E100" s="687" t="s">
        <v>474</v>
      </c>
      <c r="F100" s="685"/>
      <c r="G100" s="1313">
        <f>SUM(G101)</f>
        <v>35067</v>
      </c>
      <c r="H100" s="3"/>
    </row>
    <row r="101" spans="1:8" s="43" customFormat="1" ht="36" customHeight="1">
      <c r="A101" s="275" t="s">
        <v>804</v>
      </c>
      <c r="B101" s="772" t="s">
        <v>181</v>
      </c>
      <c r="C101" s="772" t="s">
        <v>150</v>
      </c>
      <c r="D101" s="606" t="s">
        <v>216</v>
      </c>
      <c r="E101" s="687" t="s">
        <v>474</v>
      </c>
      <c r="F101" s="772" t="s">
        <v>159</v>
      </c>
      <c r="G101" s="1314">
        <v>35067</v>
      </c>
      <c r="H101" s="3"/>
    </row>
    <row r="102" spans="1:8" s="43" customFormat="1" ht="28.5" customHeight="1">
      <c r="A102" s="706" t="s">
        <v>479</v>
      </c>
      <c r="B102" s="696" t="s">
        <v>181</v>
      </c>
      <c r="C102" s="696" t="s">
        <v>151</v>
      </c>
      <c r="D102" s="707"/>
      <c r="E102" s="708"/>
      <c r="F102" s="696"/>
      <c r="G102" s="1312">
        <f>SUM(G103+G116)</f>
        <v>40000</v>
      </c>
      <c r="H102" s="3"/>
    </row>
    <row r="103" spans="1:8" s="43" customFormat="1" ht="62.25" customHeight="1" hidden="1">
      <c r="A103" s="775" t="s">
        <v>747</v>
      </c>
      <c r="B103" s="822" t="s">
        <v>181</v>
      </c>
      <c r="C103" s="822" t="s">
        <v>151</v>
      </c>
      <c r="D103" s="823" t="s">
        <v>622</v>
      </c>
      <c r="E103" s="824" t="s">
        <v>464</v>
      </c>
      <c r="F103" s="822"/>
      <c r="G103" s="1315">
        <f>SUM(G104)</f>
        <v>0</v>
      </c>
      <c r="H103" s="3"/>
    </row>
    <row r="104" spans="1:8" s="43" customFormat="1" ht="68.25" customHeight="1" hidden="1">
      <c r="A104" s="699" t="s">
        <v>748</v>
      </c>
      <c r="B104" s="772" t="s">
        <v>181</v>
      </c>
      <c r="C104" s="772" t="s">
        <v>151</v>
      </c>
      <c r="D104" s="583" t="s">
        <v>750</v>
      </c>
      <c r="E104" s="591" t="s">
        <v>464</v>
      </c>
      <c r="F104" s="685"/>
      <c r="G104" s="1313">
        <f>SUM(G105)</f>
        <v>0</v>
      </c>
      <c r="H104" s="3"/>
    </row>
    <row r="105" spans="1:8" s="43" customFormat="1" ht="48.75" customHeight="1" hidden="1">
      <c r="A105" s="689" t="s">
        <v>749</v>
      </c>
      <c r="B105" s="772" t="s">
        <v>181</v>
      </c>
      <c r="C105" s="772" t="s">
        <v>151</v>
      </c>
      <c r="D105" s="583" t="s">
        <v>750</v>
      </c>
      <c r="E105" s="591" t="s">
        <v>469</v>
      </c>
      <c r="F105" s="685"/>
      <c r="G105" s="1316">
        <f>SUM(G106+G112+G114+G110)</f>
        <v>0</v>
      </c>
      <c r="H105" s="3"/>
    </row>
    <row r="106" spans="1:8" s="43" customFormat="1" ht="47.25" customHeight="1" hidden="1">
      <c r="A106" s="729" t="s">
        <v>751</v>
      </c>
      <c r="B106" s="772" t="s">
        <v>181</v>
      </c>
      <c r="C106" s="772" t="s">
        <v>151</v>
      </c>
      <c r="D106" s="583" t="s">
        <v>623</v>
      </c>
      <c r="E106" s="591" t="s">
        <v>975</v>
      </c>
      <c r="F106" s="685"/>
      <c r="G106" s="1316">
        <f>SUM(G107)</f>
        <v>0</v>
      </c>
      <c r="H106" s="3"/>
    </row>
    <row r="107" spans="1:8" s="43" customFormat="1" ht="36.75" customHeight="1" hidden="1">
      <c r="A107" s="275" t="s">
        <v>804</v>
      </c>
      <c r="B107" s="772" t="s">
        <v>181</v>
      </c>
      <c r="C107" s="772" t="s">
        <v>151</v>
      </c>
      <c r="D107" s="583" t="s">
        <v>623</v>
      </c>
      <c r="E107" s="591" t="s">
        <v>975</v>
      </c>
      <c r="F107" s="772" t="s">
        <v>159</v>
      </c>
      <c r="G107" s="1317"/>
      <c r="H107" s="3"/>
    </row>
    <row r="108" spans="1:8" s="43" customFormat="1" ht="48.75" customHeight="1" hidden="1">
      <c r="A108" s="729" t="s">
        <v>813</v>
      </c>
      <c r="B108" s="772" t="s">
        <v>181</v>
      </c>
      <c r="C108" s="772" t="s">
        <v>151</v>
      </c>
      <c r="D108" s="583" t="s">
        <v>623</v>
      </c>
      <c r="E108" s="591" t="s">
        <v>814</v>
      </c>
      <c r="F108" s="685"/>
      <c r="G108" s="1313">
        <f>SUM(G109)</f>
        <v>0</v>
      </c>
      <c r="H108" s="3"/>
    </row>
    <row r="109" spans="1:8" s="43" customFormat="1" ht="49.5" customHeight="1" hidden="1">
      <c r="A109" s="275" t="s">
        <v>804</v>
      </c>
      <c r="B109" s="772" t="s">
        <v>181</v>
      </c>
      <c r="C109" s="772" t="s">
        <v>151</v>
      </c>
      <c r="D109" s="583" t="s">
        <v>623</v>
      </c>
      <c r="E109" s="591" t="s">
        <v>814</v>
      </c>
      <c r="F109" s="772" t="s">
        <v>159</v>
      </c>
      <c r="G109" s="1317">
        <v>0</v>
      </c>
      <c r="H109" s="3"/>
    </row>
    <row r="110" spans="1:8" s="43" customFormat="1" ht="43.5" customHeight="1" hidden="1">
      <c r="A110" s="275" t="s">
        <v>916</v>
      </c>
      <c r="B110" s="772" t="s">
        <v>181</v>
      </c>
      <c r="C110" s="772" t="s">
        <v>151</v>
      </c>
      <c r="D110" s="583" t="s">
        <v>623</v>
      </c>
      <c r="E110" s="591" t="s">
        <v>917</v>
      </c>
      <c r="F110" s="772"/>
      <c r="G110" s="1313">
        <f>SUM(G111)</f>
        <v>0</v>
      </c>
      <c r="H110" s="3"/>
    </row>
    <row r="111" spans="1:8" s="43" customFormat="1" ht="39" customHeight="1" hidden="1">
      <c r="A111" s="275" t="s">
        <v>804</v>
      </c>
      <c r="B111" s="772" t="s">
        <v>181</v>
      </c>
      <c r="C111" s="772" t="s">
        <v>151</v>
      </c>
      <c r="D111" s="583" t="s">
        <v>623</v>
      </c>
      <c r="E111" s="591" t="s">
        <v>917</v>
      </c>
      <c r="F111" s="772" t="s">
        <v>159</v>
      </c>
      <c r="G111" s="1317"/>
      <c r="H111" s="3"/>
    </row>
    <row r="112" spans="1:8" s="43" customFormat="1" ht="65.25" customHeight="1" hidden="1">
      <c r="A112" s="729" t="s">
        <v>937</v>
      </c>
      <c r="B112" s="772" t="s">
        <v>181</v>
      </c>
      <c r="C112" s="772" t="s">
        <v>151</v>
      </c>
      <c r="D112" s="583" t="s">
        <v>623</v>
      </c>
      <c r="E112" s="591" t="s">
        <v>918</v>
      </c>
      <c r="F112" s="772"/>
      <c r="G112" s="1313">
        <f>SUM(G113)</f>
        <v>0</v>
      </c>
      <c r="H112" s="3"/>
    </row>
    <row r="113" spans="1:8" s="27" customFormat="1" ht="34.5" customHeight="1" hidden="1">
      <c r="A113" s="275" t="s">
        <v>804</v>
      </c>
      <c r="B113" s="772" t="s">
        <v>181</v>
      </c>
      <c r="C113" s="772" t="s">
        <v>151</v>
      </c>
      <c r="D113" s="583" t="s">
        <v>623</v>
      </c>
      <c r="E113" s="591" t="s">
        <v>918</v>
      </c>
      <c r="F113" s="772" t="s">
        <v>159</v>
      </c>
      <c r="G113" s="1317"/>
      <c r="H113" s="22"/>
    </row>
    <row r="114" spans="1:37" s="54" customFormat="1" ht="43.5" customHeight="1" hidden="1">
      <c r="A114" s="275" t="s">
        <v>818</v>
      </c>
      <c r="B114" s="772" t="s">
        <v>181</v>
      </c>
      <c r="C114" s="772" t="s">
        <v>151</v>
      </c>
      <c r="D114" s="583" t="s">
        <v>623</v>
      </c>
      <c r="E114" s="591" t="s">
        <v>817</v>
      </c>
      <c r="F114" s="772"/>
      <c r="G114" s="1313">
        <f>SUM(G115)</f>
        <v>0</v>
      </c>
      <c r="H114" s="26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</row>
    <row r="115" spans="1:37" s="42" customFormat="1" ht="36" customHeight="1" hidden="1">
      <c r="A115" s="275" t="s">
        <v>804</v>
      </c>
      <c r="B115" s="772" t="s">
        <v>181</v>
      </c>
      <c r="C115" s="772" t="s">
        <v>151</v>
      </c>
      <c r="D115" s="583" t="s">
        <v>623</v>
      </c>
      <c r="E115" s="591" t="s">
        <v>817</v>
      </c>
      <c r="F115" s="772" t="s">
        <v>159</v>
      </c>
      <c r="G115" s="1317"/>
      <c r="H115" s="13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</row>
    <row r="116" spans="1:37" s="42" customFormat="1" ht="83.25" customHeight="1">
      <c r="A116" s="766" t="s">
        <v>491</v>
      </c>
      <c r="B116" s="693" t="s">
        <v>181</v>
      </c>
      <c r="C116" s="693" t="s">
        <v>151</v>
      </c>
      <c r="D116" s="694" t="s">
        <v>215</v>
      </c>
      <c r="E116" s="695" t="s">
        <v>464</v>
      </c>
      <c r="F116" s="693"/>
      <c r="G116" s="1296">
        <f>SUM(G117)</f>
        <v>40000</v>
      </c>
      <c r="H116" s="13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</row>
    <row r="117" spans="1:8" s="41" customFormat="1" ht="94.5" customHeight="1">
      <c r="A117" s="691" t="s">
        <v>492</v>
      </c>
      <c r="B117" s="772" t="s">
        <v>181</v>
      </c>
      <c r="C117" s="772" t="s">
        <v>151</v>
      </c>
      <c r="D117" s="606" t="s">
        <v>216</v>
      </c>
      <c r="E117" s="687" t="s">
        <v>464</v>
      </c>
      <c r="F117" s="685"/>
      <c r="G117" s="1313">
        <f>SUM(G118)</f>
        <v>40000</v>
      </c>
      <c r="H117" s="13"/>
    </row>
    <row r="118" spans="1:8" s="41" customFormat="1" ht="48" customHeight="1">
      <c r="A118" s="692" t="s">
        <v>493</v>
      </c>
      <c r="B118" s="772" t="s">
        <v>181</v>
      </c>
      <c r="C118" s="772" t="s">
        <v>151</v>
      </c>
      <c r="D118" s="606" t="s">
        <v>216</v>
      </c>
      <c r="E118" s="687" t="s">
        <v>469</v>
      </c>
      <c r="F118" s="685"/>
      <c r="G118" s="1313">
        <f>SUM(G119)</f>
        <v>40000</v>
      </c>
      <c r="H118" s="13"/>
    </row>
    <row r="119" spans="1:37" s="42" customFormat="1" ht="28.5" customHeight="1">
      <c r="A119" s="689" t="s">
        <v>481</v>
      </c>
      <c r="B119" s="772" t="s">
        <v>181</v>
      </c>
      <c r="C119" s="772" t="s">
        <v>151</v>
      </c>
      <c r="D119" s="606" t="s">
        <v>216</v>
      </c>
      <c r="E119" s="687" t="s">
        <v>480</v>
      </c>
      <c r="F119" s="685"/>
      <c r="G119" s="1313">
        <f>SUM(G120)</f>
        <v>40000</v>
      </c>
      <c r="H119" s="13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</row>
    <row r="120" spans="1:8" s="41" customFormat="1" ht="43.5" customHeight="1">
      <c r="A120" s="275" t="s">
        <v>804</v>
      </c>
      <c r="B120" s="772" t="s">
        <v>181</v>
      </c>
      <c r="C120" s="772" t="s">
        <v>151</v>
      </c>
      <c r="D120" s="606" t="s">
        <v>216</v>
      </c>
      <c r="E120" s="687" t="s">
        <v>480</v>
      </c>
      <c r="F120" s="772" t="s">
        <v>159</v>
      </c>
      <c r="G120" s="1314">
        <v>40000</v>
      </c>
      <c r="H120" s="13"/>
    </row>
    <row r="121" spans="1:8" s="41" customFormat="1" ht="60.75" customHeight="1" hidden="1">
      <c r="A121" s="766" t="s">
        <v>482</v>
      </c>
      <c r="B121" s="693" t="s">
        <v>181</v>
      </c>
      <c r="C121" s="693" t="s">
        <v>151</v>
      </c>
      <c r="D121" s="694" t="s">
        <v>484</v>
      </c>
      <c r="E121" s="695" t="s">
        <v>464</v>
      </c>
      <c r="F121" s="693"/>
      <c r="G121" s="1296">
        <f>SUM(G122)</f>
        <v>0</v>
      </c>
      <c r="H121" s="13"/>
    </row>
    <row r="122" spans="1:8" s="41" customFormat="1" ht="61.5" customHeight="1" hidden="1">
      <c r="A122" s="699" t="s">
        <v>483</v>
      </c>
      <c r="B122" s="772" t="s">
        <v>181</v>
      </c>
      <c r="C122" s="772" t="s">
        <v>151</v>
      </c>
      <c r="D122" s="606" t="s">
        <v>485</v>
      </c>
      <c r="E122" s="687" t="s">
        <v>464</v>
      </c>
      <c r="F122" s="772"/>
      <c r="G122" s="1313">
        <f>SUM(G123)</f>
        <v>0</v>
      </c>
      <c r="H122" s="13"/>
    </row>
    <row r="123" spans="1:8" s="41" customFormat="1" ht="44.25" customHeight="1" hidden="1">
      <c r="A123" s="699" t="s">
        <v>490</v>
      </c>
      <c r="B123" s="772" t="s">
        <v>181</v>
      </c>
      <c r="C123" s="772" t="s">
        <v>151</v>
      </c>
      <c r="D123" s="606" t="s">
        <v>485</v>
      </c>
      <c r="E123" s="687" t="s">
        <v>487</v>
      </c>
      <c r="F123" s="772"/>
      <c r="G123" s="1313">
        <f>SUM(G124)</f>
        <v>0</v>
      </c>
      <c r="H123" s="13"/>
    </row>
    <row r="124" spans="1:8" s="41" customFormat="1" ht="42.75" customHeight="1" hidden="1">
      <c r="A124" s="699" t="s">
        <v>488</v>
      </c>
      <c r="B124" s="772" t="s">
        <v>181</v>
      </c>
      <c r="C124" s="772" t="s">
        <v>151</v>
      </c>
      <c r="D124" s="606" t="s">
        <v>485</v>
      </c>
      <c r="E124" s="687" t="s">
        <v>486</v>
      </c>
      <c r="F124" s="772"/>
      <c r="G124" s="1313">
        <f>SUM(G125)</f>
        <v>0</v>
      </c>
      <c r="H124" s="13"/>
    </row>
    <row r="125" spans="1:8" s="41" customFormat="1" ht="55.5" customHeight="1" hidden="1">
      <c r="A125" s="691" t="s">
        <v>726</v>
      </c>
      <c r="B125" s="772" t="s">
        <v>181</v>
      </c>
      <c r="C125" s="772" t="s">
        <v>151</v>
      </c>
      <c r="D125" s="606" t="s">
        <v>485</v>
      </c>
      <c r="E125" s="687" t="s">
        <v>486</v>
      </c>
      <c r="F125" s="772" t="s">
        <v>625</v>
      </c>
      <c r="G125" s="1314">
        <v>0</v>
      </c>
      <c r="H125" s="13"/>
    </row>
    <row r="126" spans="1:8" s="41" customFormat="1" ht="27.75" customHeight="1">
      <c r="A126" s="289" t="s">
        <v>182</v>
      </c>
      <c r="B126" s="440" t="s">
        <v>181</v>
      </c>
      <c r="C126" s="440" t="s">
        <v>171</v>
      </c>
      <c r="D126" s="490"/>
      <c r="E126" s="491"/>
      <c r="F126" s="440"/>
      <c r="G126" s="1318">
        <f>+G127</f>
        <v>926929</v>
      </c>
      <c r="H126" s="13"/>
    </row>
    <row r="127" spans="1:8" s="27" customFormat="1" ht="94.5">
      <c r="A127" s="690" t="s">
        <v>491</v>
      </c>
      <c r="B127" s="693" t="s">
        <v>181</v>
      </c>
      <c r="C127" s="719" t="s">
        <v>171</v>
      </c>
      <c r="D127" s="720" t="s">
        <v>215</v>
      </c>
      <c r="E127" s="721" t="s">
        <v>464</v>
      </c>
      <c r="F127" s="722"/>
      <c r="G127" s="1319">
        <f>+G128</f>
        <v>926929</v>
      </c>
      <c r="H127" s="22"/>
    </row>
    <row r="128" spans="1:8" s="27" customFormat="1" ht="110.25">
      <c r="A128" s="699" t="s">
        <v>492</v>
      </c>
      <c r="B128" s="724" t="s">
        <v>181</v>
      </c>
      <c r="C128" s="725" t="s">
        <v>171</v>
      </c>
      <c r="D128" s="594" t="s">
        <v>216</v>
      </c>
      <c r="E128" s="595" t="s">
        <v>464</v>
      </c>
      <c r="F128" s="726"/>
      <c r="G128" s="1286">
        <f>+G129+G135</f>
        <v>926929</v>
      </c>
      <c r="H128" s="22"/>
    </row>
    <row r="129" spans="1:8" s="27" customFormat="1" ht="53.25" customHeight="1">
      <c r="A129" s="692" t="s">
        <v>476</v>
      </c>
      <c r="B129" s="724" t="s">
        <v>181</v>
      </c>
      <c r="C129" s="725" t="s">
        <v>171</v>
      </c>
      <c r="D129" s="594" t="s">
        <v>216</v>
      </c>
      <c r="E129" s="595" t="s">
        <v>469</v>
      </c>
      <c r="F129" s="726"/>
      <c r="G129" s="1313">
        <f>SUM(G130)</f>
        <v>212960</v>
      </c>
      <c r="H129" s="22"/>
    </row>
    <row r="130" spans="1:8" s="27" customFormat="1" ht="30" customHeight="1">
      <c r="A130" s="727" t="s">
        <v>218</v>
      </c>
      <c r="B130" s="724" t="s">
        <v>181</v>
      </c>
      <c r="C130" s="725" t="s">
        <v>171</v>
      </c>
      <c r="D130" s="594" t="s">
        <v>216</v>
      </c>
      <c r="E130" s="595" t="s">
        <v>489</v>
      </c>
      <c r="F130" s="726"/>
      <c r="G130" s="1286">
        <f>SUM(G131)</f>
        <v>212960</v>
      </c>
      <c r="H130" s="22"/>
    </row>
    <row r="131" spans="1:8" s="27" customFormat="1" ht="32.25" customHeight="1">
      <c r="A131" s="275" t="s">
        <v>804</v>
      </c>
      <c r="B131" s="481" t="s">
        <v>181</v>
      </c>
      <c r="C131" s="482" t="s">
        <v>171</v>
      </c>
      <c r="D131" s="504" t="s">
        <v>216</v>
      </c>
      <c r="E131" s="505" t="s">
        <v>489</v>
      </c>
      <c r="F131" s="352" t="s">
        <v>159</v>
      </c>
      <c r="G131" s="1287">
        <v>212960</v>
      </c>
      <c r="H131" s="22"/>
    </row>
    <row r="132" spans="1:8" s="27" customFormat="1" ht="47.25" customHeight="1" hidden="1">
      <c r="A132" s="1130" t="s">
        <v>919</v>
      </c>
      <c r="B132" s="1131" t="s">
        <v>181</v>
      </c>
      <c r="C132" s="1132" t="s">
        <v>171</v>
      </c>
      <c r="D132" s="504" t="s">
        <v>216</v>
      </c>
      <c r="E132" s="505" t="s">
        <v>487</v>
      </c>
      <c r="F132" s="352"/>
      <c r="G132" s="1313" t="e">
        <f>SUM(#REF!+G133)</f>
        <v>#REF!</v>
      </c>
      <c r="H132" s="22"/>
    </row>
    <row r="133" spans="1:8" s="27" customFormat="1" ht="47.25" customHeight="1" hidden="1">
      <c r="A133" s="296" t="s">
        <v>920</v>
      </c>
      <c r="B133" s="348" t="s">
        <v>181</v>
      </c>
      <c r="C133" s="349" t="s">
        <v>171</v>
      </c>
      <c r="D133" s="504" t="s">
        <v>216</v>
      </c>
      <c r="E133" s="505" t="s">
        <v>921</v>
      </c>
      <c r="F133" s="352"/>
      <c r="G133" s="1286">
        <f>SUM(G134)</f>
        <v>0</v>
      </c>
      <c r="H133" s="22"/>
    </row>
    <row r="134" spans="1:8" s="27" customFormat="1" ht="47.25" customHeight="1" hidden="1">
      <c r="A134" s="275" t="s">
        <v>804</v>
      </c>
      <c r="B134" s="348" t="s">
        <v>181</v>
      </c>
      <c r="C134" s="349" t="s">
        <v>171</v>
      </c>
      <c r="D134" s="504" t="s">
        <v>216</v>
      </c>
      <c r="E134" s="505" t="s">
        <v>921</v>
      </c>
      <c r="F134" s="352" t="s">
        <v>159</v>
      </c>
      <c r="G134" s="1317"/>
      <c r="H134" s="22"/>
    </row>
    <row r="135" spans="1:8" s="27" customFormat="1" ht="63" customHeight="1">
      <c r="A135" s="690" t="s">
        <v>981</v>
      </c>
      <c r="B135" s="1133" t="s">
        <v>181</v>
      </c>
      <c r="C135" s="1134" t="s">
        <v>171</v>
      </c>
      <c r="D135" s="1135" t="s">
        <v>924</v>
      </c>
      <c r="E135" s="1136" t="s">
        <v>464</v>
      </c>
      <c r="F135" s="1137"/>
      <c r="G135" s="1319">
        <f>+G136</f>
        <v>713969</v>
      </c>
      <c r="H135" s="22"/>
    </row>
    <row r="136" spans="1:8" s="27" customFormat="1" ht="81.75" customHeight="1">
      <c r="A136" s="728" t="s">
        <v>982</v>
      </c>
      <c r="B136" s="459" t="s">
        <v>181</v>
      </c>
      <c r="C136" s="528" t="s">
        <v>171</v>
      </c>
      <c r="D136" s="504" t="s">
        <v>925</v>
      </c>
      <c r="E136" s="505" t="s">
        <v>464</v>
      </c>
      <c r="F136" s="731"/>
      <c r="G136" s="1286">
        <f>SUM(G137)</f>
        <v>713969</v>
      </c>
      <c r="H136" s="22"/>
    </row>
    <row r="137" spans="1:8" s="27" customFormat="1" ht="36.75" customHeight="1">
      <c r="A137" s="728" t="s">
        <v>926</v>
      </c>
      <c r="B137" s="459" t="s">
        <v>181</v>
      </c>
      <c r="C137" s="528" t="s">
        <v>171</v>
      </c>
      <c r="D137" s="504" t="s">
        <v>925</v>
      </c>
      <c r="E137" s="505" t="s">
        <v>469</v>
      </c>
      <c r="F137" s="731"/>
      <c r="G137" s="1316">
        <f>SUM(G138+G155)</f>
        <v>713969</v>
      </c>
      <c r="H137" s="22"/>
    </row>
    <row r="138" spans="1:8" s="27" customFormat="1" ht="32.25" customHeight="1">
      <c r="A138" s="728" t="s">
        <v>1058</v>
      </c>
      <c r="B138" s="459" t="s">
        <v>181</v>
      </c>
      <c r="C138" s="528" t="s">
        <v>171</v>
      </c>
      <c r="D138" s="504" t="s">
        <v>925</v>
      </c>
      <c r="E138" s="505" t="s">
        <v>928</v>
      </c>
      <c r="F138" s="731"/>
      <c r="G138" s="1286">
        <f>SUM(G139)</f>
        <v>693256</v>
      </c>
      <c r="H138" s="22"/>
    </row>
    <row r="139" spans="1:8" s="27" customFormat="1" ht="45" customHeight="1">
      <c r="A139" s="275" t="s">
        <v>804</v>
      </c>
      <c r="B139" s="459" t="s">
        <v>181</v>
      </c>
      <c r="C139" s="528" t="s">
        <v>171</v>
      </c>
      <c r="D139" s="504" t="s">
        <v>925</v>
      </c>
      <c r="E139" s="505" t="s">
        <v>928</v>
      </c>
      <c r="F139" s="530" t="s">
        <v>159</v>
      </c>
      <c r="G139" s="1320">
        <v>693256</v>
      </c>
      <c r="H139" s="22"/>
    </row>
    <row r="140" spans="1:8" s="27" customFormat="1" ht="36" customHeight="1" hidden="1">
      <c r="A140" s="276" t="s">
        <v>929</v>
      </c>
      <c r="B140" s="459" t="s">
        <v>181</v>
      </c>
      <c r="C140" s="528" t="s">
        <v>171</v>
      </c>
      <c r="D140" s="504" t="s">
        <v>925</v>
      </c>
      <c r="E140" s="505" t="s">
        <v>930</v>
      </c>
      <c r="F140" s="530"/>
      <c r="G140" s="1286">
        <f>SUM(G141)</f>
        <v>0</v>
      </c>
      <c r="H140" s="22"/>
    </row>
    <row r="141" spans="1:8" s="27" customFormat="1" ht="40.5" customHeight="1" hidden="1">
      <c r="A141" s="275" t="s">
        <v>804</v>
      </c>
      <c r="B141" s="459" t="s">
        <v>181</v>
      </c>
      <c r="C141" s="528" t="s">
        <v>171</v>
      </c>
      <c r="D141" s="504" t="s">
        <v>925</v>
      </c>
      <c r="E141" s="505" t="s">
        <v>930</v>
      </c>
      <c r="F141" s="530" t="s">
        <v>159</v>
      </c>
      <c r="G141" s="1320"/>
      <c r="H141" s="22"/>
    </row>
    <row r="142" spans="1:37" s="264" customFormat="1" ht="42.75" customHeight="1" hidden="1">
      <c r="A142" s="269" t="s">
        <v>183</v>
      </c>
      <c r="B142" s="313" t="s">
        <v>184</v>
      </c>
      <c r="C142" s="313"/>
      <c r="D142" s="487"/>
      <c r="E142" s="488"/>
      <c r="F142" s="313"/>
      <c r="G142" s="1283">
        <f>+G143+G154</f>
        <v>1664146</v>
      </c>
      <c r="H142" s="262"/>
      <c r="I142" s="263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3"/>
      <c r="W142" s="263"/>
      <c r="X142" s="263"/>
      <c r="Y142" s="263"/>
      <c r="Z142" s="263"/>
      <c r="AA142" s="263"/>
      <c r="AB142" s="263"/>
      <c r="AC142" s="263"/>
      <c r="AD142" s="263"/>
      <c r="AE142" s="263"/>
      <c r="AF142" s="263"/>
      <c r="AG142" s="263"/>
      <c r="AH142" s="263"/>
      <c r="AI142" s="263"/>
      <c r="AJ142" s="263"/>
      <c r="AK142" s="263"/>
    </row>
    <row r="143" spans="1:37" s="264" customFormat="1" ht="33" customHeight="1" hidden="1">
      <c r="A143" s="270" t="s">
        <v>185</v>
      </c>
      <c r="B143" s="320" t="s">
        <v>184</v>
      </c>
      <c r="C143" s="320" t="s">
        <v>150</v>
      </c>
      <c r="D143" s="381"/>
      <c r="E143" s="382"/>
      <c r="F143" s="320"/>
      <c r="G143" s="1284">
        <f>+G144</f>
        <v>1643433</v>
      </c>
      <c r="H143" s="262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  <c r="T143" s="263"/>
      <c r="U143" s="263"/>
      <c r="V143" s="263"/>
      <c r="W143" s="263"/>
      <c r="X143" s="263"/>
      <c r="Y143" s="263"/>
      <c r="Z143" s="263"/>
      <c r="AA143" s="263"/>
      <c r="AB143" s="263"/>
      <c r="AC143" s="263"/>
      <c r="AD143" s="263"/>
      <c r="AE143" s="263"/>
      <c r="AF143" s="263"/>
      <c r="AG143" s="263"/>
      <c r="AH143" s="263"/>
      <c r="AI143" s="263"/>
      <c r="AJ143" s="263"/>
      <c r="AK143" s="263"/>
    </row>
    <row r="144" spans="1:8" s="27" customFormat="1" ht="29.25" customHeight="1" hidden="1">
      <c r="A144" s="735" t="s">
        <v>453</v>
      </c>
      <c r="B144" s="736" t="s">
        <v>184</v>
      </c>
      <c r="C144" s="736" t="s">
        <v>150</v>
      </c>
      <c r="D144" s="694" t="s">
        <v>201</v>
      </c>
      <c r="E144" s="711" t="s">
        <v>464</v>
      </c>
      <c r="F144" s="712"/>
      <c r="G144" s="1321">
        <f>+G145</f>
        <v>1643433</v>
      </c>
      <c r="H144" s="22"/>
    </row>
    <row r="145" spans="1:8" s="27" customFormat="1" ht="34.5" customHeight="1" hidden="1">
      <c r="A145" s="728" t="s">
        <v>454</v>
      </c>
      <c r="B145" s="459" t="s">
        <v>184</v>
      </c>
      <c r="C145" s="459" t="s">
        <v>150</v>
      </c>
      <c r="D145" s="583" t="s">
        <v>203</v>
      </c>
      <c r="E145" s="584" t="s">
        <v>464</v>
      </c>
      <c r="F145" s="459"/>
      <c r="G145" s="1316">
        <f>SUM(G146)</f>
        <v>1643433</v>
      </c>
      <c r="H145" s="22"/>
    </row>
    <row r="146" spans="1:8" s="27" customFormat="1" ht="41.25" customHeight="1" hidden="1">
      <c r="A146" s="729" t="s">
        <v>494</v>
      </c>
      <c r="B146" s="459" t="s">
        <v>184</v>
      </c>
      <c r="C146" s="730" t="s">
        <v>150</v>
      </c>
      <c r="D146" s="583" t="s">
        <v>203</v>
      </c>
      <c r="E146" s="584" t="s">
        <v>469</v>
      </c>
      <c r="F146" s="731"/>
      <c r="G146" s="1316">
        <f>SUM(G151+G149+G147)</f>
        <v>1643433</v>
      </c>
      <c r="H146" s="22"/>
    </row>
    <row r="147" spans="1:8" s="27" customFormat="1" ht="37.5" customHeight="1" hidden="1">
      <c r="A147" s="728" t="s">
        <v>931</v>
      </c>
      <c r="B147" s="459" t="s">
        <v>184</v>
      </c>
      <c r="C147" s="730" t="s">
        <v>150</v>
      </c>
      <c r="D147" s="606" t="s">
        <v>203</v>
      </c>
      <c r="E147" s="687" t="s">
        <v>932</v>
      </c>
      <c r="F147" s="731"/>
      <c r="G147" s="1286">
        <f>SUM(G148)</f>
        <v>482719</v>
      </c>
      <c r="H147" s="22"/>
    </row>
    <row r="148" spans="1:8" s="27" customFormat="1" ht="40.5" customHeight="1" hidden="1">
      <c r="A148" s="137" t="s">
        <v>157</v>
      </c>
      <c r="B148" s="459" t="s">
        <v>184</v>
      </c>
      <c r="C148" s="730" t="s">
        <v>150</v>
      </c>
      <c r="D148" s="606" t="s">
        <v>203</v>
      </c>
      <c r="E148" s="687" t="s">
        <v>932</v>
      </c>
      <c r="F148" s="731" t="s">
        <v>152</v>
      </c>
      <c r="G148" s="1289">
        <v>482719</v>
      </c>
      <c r="H148" s="22"/>
    </row>
    <row r="149" spans="1:8" s="27" customFormat="1" ht="38.25" customHeight="1" hidden="1">
      <c r="A149" s="728" t="s">
        <v>933</v>
      </c>
      <c r="B149" s="459" t="s">
        <v>184</v>
      </c>
      <c r="C149" s="730" t="s">
        <v>150</v>
      </c>
      <c r="D149" s="446" t="s">
        <v>203</v>
      </c>
      <c r="E149" s="537" t="s">
        <v>934</v>
      </c>
      <c r="F149" s="731"/>
      <c r="G149" s="1286">
        <f>SUM(G150)</f>
        <v>842187</v>
      </c>
      <c r="H149" s="22"/>
    </row>
    <row r="150" spans="1:37" s="38" customFormat="1" ht="43.5" customHeight="1" hidden="1">
      <c r="A150" s="137" t="s">
        <v>157</v>
      </c>
      <c r="B150" s="348" t="s">
        <v>184</v>
      </c>
      <c r="C150" s="348" t="s">
        <v>150</v>
      </c>
      <c r="D150" s="446" t="s">
        <v>203</v>
      </c>
      <c r="E150" s="537" t="s">
        <v>934</v>
      </c>
      <c r="F150" s="348" t="s">
        <v>152</v>
      </c>
      <c r="G150" s="1295">
        <v>842187</v>
      </c>
      <c r="H150" s="29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</row>
    <row r="151" spans="1:37" s="38" customFormat="1" ht="44.25" customHeight="1" hidden="1">
      <c r="A151" s="728" t="s">
        <v>205</v>
      </c>
      <c r="B151" s="348" t="s">
        <v>184</v>
      </c>
      <c r="C151" s="348" t="s">
        <v>150</v>
      </c>
      <c r="D151" s="446" t="s">
        <v>203</v>
      </c>
      <c r="E151" s="537" t="s">
        <v>436</v>
      </c>
      <c r="F151" s="348"/>
      <c r="G151" s="1313">
        <f>SUM(G152+G153)</f>
        <v>318527</v>
      </c>
      <c r="H151" s="29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</row>
    <row r="152" spans="1:37" s="56" customFormat="1" ht="33.75" customHeight="1" hidden="1">
      <c r="A152" s="275" t="s">
        <v>804</v>
      </c>
      <c r="B152" s="348" t="s">
        <v>184</v>
      </c>
      <c r="C152" s="348" t="s">
        <v>150</v>
      </c>
      <c r="D152" s="446" t="s">
        <v>203</v>
      </c>
      <c r="E152" s="537" t="s">
        <v>436</v>
      </c>
      <c r="F152" s="348" t="s">
        <v>159</v>
      </c>
      <c r="G152" s="1295">
        <v>302527</v>
      </c>
      <c r="H152" s="63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</row>
    <row r="153" spans="1:37" s="38" customFormat="1" ht="35.25" customHeight="1" hidden="1">
      <c r="A153" s="287" t="s">
        <v>160</v>
      </c>
      <c r="B153" s="348" t="s">
        <v>184</v>
      </c>
      <c r="C153" s="348" t="s">
        <v>150</v>
      </c>
      <c r="D153" s="446" t="s">
        <v>203</v>
      </c>
      <c r="E153" s="537" t="s">
        <v>436</v>
      </c>
      <c r="F153" s="348" t="s">
        <v>161</v>
      </c>
      <c r="G153" s="1295">
        <v>16000</v>
      </c>
      <c r="H153" s="29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</row>
    <row r="154" spans="1:37" s="38" customFormat="1" ht="33.75" customHeight="1" hidden="1">
      <c r="A154" s="1077" t="s">
        <v>825</v>
      </c>
      <c r="B154" s="1076" t="s">
        <v>184</v>
      </c>
      <c r="C154" s="1076" t="s">
        <v>156</v>
      </c>
      <c r="D154" s="707"/>
      <c r="E154" s="708"/>
      <c r="F154" s="640"/>
      <c r="G154" s="1322">
        <f>+G155</f>
        <v>20713</v>
      </c>
      <c r="H154" s="29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</row>
    <row r="155" spans="1:37" s="38" customFormat="1" ht="26.25" customHeight="1">
      <c r="A155" s="728" t="s">
        <v>927</v>
      </c>
      <c r="B155" s="348" t="s">
        <v>181</v>
      </c>
      <c r="C155" s="348" t="s">
        <v>171</v>
      </c>
      <c r="D155" s="504" t="s">
        <v>925</v>
      </c>
      <c r="E155" s="505" t="s">
        <v>1072</v>
      </c>
      <c r="F155" s="348"/>
      <c r="G155" s="1286">
        <f>SUM(G156)</f>
        <v>20713</v>
      </c>
      <c r="H155" s="29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</row>
    <row r="156" spans="1:37" s="38" customFormat="1" ht="45" customHeight="1">
      <c r="A156" s="275" t="s">
        <v>804</v>
      </c>
      <c r="B156" s="348" t="s">
        <v>181</v>
      </c>
      <c r="C156" s="348" t="s">
        <v>171</v>
      </c>
      <c r="D156" s="504" t="s">
        <v>925</v>
      </c>
      <c r="E156" s="505" t="s">
        <v>1072</v>
      </c>
      <c r="F156" s="348" t="s">
        <v>159</v>
      </c>
      <c r="G156" s="1295">
        <v>20713</v>
      </c>
      <c r="H156" s="29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</row>
    <row r="157" spans="1:7" ht="15.75">
      <c r="A157" s="269" t="s">
        <v>183</v>
      </c>
      <c r="B157" s="313" t="s">
        <v>184</v>
      </c>
      <c r="C157" s="313"/>
      <c r="D157" s="487"/>
      <c r="E157" s="488"/>
      <c r="F157" s="313"/>
      <c r="G157" s="1283">
        <f>+G158+G168</f>
        <v>2093663.05</v>
      </c>
    </row>
    <row r="158" spans="1:7" ht="15.75">
      <c r="A158" s="270" t="s">
        <v>185</v>
      </c>
      <c r="B158" s="320" t="s">
        <v>184</v>
      </c>
      <c r="C158" s="320" t="s">
        <v>150</v>
      </c>
      <c r="D158" s="381"/>
      <c r="E158" s="382"/>
      <c r="F158" s="320"/>
      <c r="G158" s="1284">
        <f>+G159</f>
        <v>2093663.05</v>
      </c>
    </row>
    <row r="159" spans="1:7" ht="50.25" customHeight="1">
      <c r="A159" s="735" t="s">
        <v>453</v>
      </c>
      <c r="B159" s="736" t="s">
        <v>184</v>
      </c>
      <c r="C159" s="736" t="s">
        <v>150</v>
      </c>
      <c r="D159" s="694" t="s">
        <v>201</v>
      </c>
      <c r="E159" s="711" t="s">
        <v>464</v>
      </c>
      <c r="F159" s="712"/>
      <c r="G159" s="1321">
        <f>+G160</f>
        <v>2093663.05</v>
      </c>
    </row>
    <row r="160" spans="1:7" ht="63">
      <c r="A160" s="728" t="s">
        <v>454</v>
      </c>
      <c r="B160" s="459" t="s">
        <v>184</v>
      </c>
      <c r="C160" s="459" t="s">
        <v>150</v>
      </c>
      <c r="D160" s="583" t="s">
        <v>203</v>
      </c>
      <c r="E160" s="584" t="s">
        <v>464</v>
      </c>
      <c r="F160" s="459"/>
      <c r="G160" s="1316">
        <f>SUM(G161)</f>
        <v>2093663.05</v>
      </c>
    </row>
    <row r="161" spans="1:7" ht="31.5">
      <c r="A161" s="729" t="s">
        <v>494</v>
      </c>
      <c r="B161" s="459" t="s">
        <v>184</v>
      </c>
      <c r="C161" s="730" t="s">
        <v>150</v>
      </c>
      <c r="D161" s="583" t="s">
        <v>203</v>
      </c>
      <c r="E161" s="584" t="s">
        <v>469</v>
      </c>
      <c r="F161" s="731"/>
      <c r="G161" s="1316">
        <f>SUM(G167+G166+G164+G162)</f>
        <v>2093663.05</v>
      </c>
    </row>
    <row r="162" spans="1:7" ht="47.25">
      <c r="A162" s="728" t="s">
        <v>1061</v>
      </c>
      <c r="B162" s="459" t="s">
        <v>184</v>
      </c>
      <c r="C162" s="730" t="s">
        <v>150</v>
      </c>
      <c r="D162" s="606" t="s">
        <v>203</v>
      </c>
      <c r="E162" s="687" t="s">
        <v>932</v>
      </c>
      <c r="F162" s="731"/>
      <c r="G162" s="1286">
        <f>SUM(G163)</f>
        <v>558556</v>
      </c>
    </row>
    <row r="163" spans="1:7" ht="63">
      <c r="A163" s="137" t="s">
        <v>157</v>
      </c>
      <c r="B163" s="459" t="s">
        <v>184</v>
      </c>
      <c r="C163" s="730" t="s">
        <v>150</v>
      </c>
      <c r="D163" s="606" t="s">
        <v>203</v>
      </c>
      <c r="E163" s="687" t="s">
        <v>932</v>
      </c>
      <c r="F163" s="731" t="s">
        <v>152</v>
      </c>
      <c r="G163" s="1289">
        <v>558556</v>
      </c>
    </row>
    <row r="164" spans="1:7" ht="48" customHeight="1">
      <c r="A164" s="728" t="s">
        <v>1034</v>
      </c>
      <c r="B164" s="459" t="s">
        <v>184</v>
      </c>
      <c r="C164" s="730" t="s">
        <v>150</v>
      </c>
      <c r="D164" s="606" t="s">
        <v>203</v>
      </c>
      <c r="E164" s="687" t="s">
        <v>941</v>
      </c>
      <c r="F164" s="731"/>
      <c r="G164" s="1298">
        <f>G165</f>
        <v>1006527.17</v>
      </c>
    </row>
    <row r="165" spans="1:7" ht="63">
      <c r="A165" s="137" t="s">
        <v>157</v>
      </c>
      <c r="B165" s="348" t="s">
        <v>184</v>
      </c>
      <c r="C165" s="348" t="s">
        <v>150</v>
      </c>
      <c r="D165" s="446" t="s">
        <v>203</v>
      </c>
      <c r="E165" s="537" t="s">
        <v>941</v>
      </c>
      <c r="F165" s="348" t="s">
        <v>152</v>
      </c>
      <c r="G165" s="1295">
        <v>1006527.17</v>
      </c>
    </row>
    <row r="166" spans="1:7" ht="31.5">
      <c r="A166" s="275" t="s">
        <v>804</v>
      </c>
      <c r="B166" s="348" t="s">
        <v>184</v>
      </c>
      <c r="C166" s="348" t="s">
        <v>150</v>
      </c>
      <c r="D166" s="446" t="s">
        <v>203</v>
      </c>
      <c r="E166" s="537" t="s">
        <v>436</v>
      </c>
      <c r="F166" s="348" t="s">
        <v>159</v>
      </c>
      <c r="G166" s="1295">
        <v>516579.88</v>
      </c>
    </row>
    <row r="167" spans="1:7" ht="38.25" customHeight="1">
      <c r="A167" s="287" t="s">
        <v>160</v>
      </c>
      <c r="B167" s="348" t="s">
        <v>184</v>
      </c>
      <c r="C167" s="348" t="s">
        <v>150</v>
      </c>
      <c r="D167" s="446" t="s">
        <v>203</v>
      </c>
      <c r="E167" s="537" t="s">
        <v>436</v>
      </c>
      <c r="F167" s="348" t="s">
        <v>161</v>
      </c>
      <c r="G167" s="1295">
        <v>12000</v>
      </c>
    </row>
    <row r="168" spans="1:7" ht="15.75" hidden="1">
      <c r="A168" s="1077" t="s">
        <v>825</v>
      </c>
      <c r="B168" s="1076" t="s">
        <v>184</v>
      </c>
      <c r="C168" s="1076" t="s">
        <v>156</v>
      </c>
      <c r="D168" s="707"/>
      <c r="E168" s="708"/>
      <c r="F168" s="640"/>
      <c r="G168" s="1169">
        <f>+G169</f>
        <v>0</v>
      </c>
    </row>
    <row r="169" spans="1:7" ht="63" hidden="1">
      <c r="A169" s="728" t="s">
        <v>821</v>
      </c>
      <c r="B169" s="348" t="s">
        <v>184</v>
      </c>
      <c r="C169" s="348" t="s">
        <v>156</v>
      </c>
      <c r="D169" s="583" t="s">
        <v>524</v>
      </c>
      <c r="E169" s="584" t="s">
        <v>464</v>
      </c>
      <c r="F169" s="348"/>
      <c r="G169" s="1152">
        <f>G170</f>
        <v>0</v>
      </c>
    </row>
    <row r="170" spans="1:7" ht="31.5" hidden="1">
      <c r="A170" s="689" t="s">
        <v>826</v>
      </c>
      <c r="B170" s="348" t="s">
        <v>184</v>
      </c>
      <c r="C170" s="348" t="s">
        <v>156</v>
      </c>
      <c r="D170" s="583" t="s">
        <v>524</v>
      </c>
      <c r="E170" s="584" t="s">
        <v>487</v>
      </c>
      <c r="F170" s="348"/>
      <c r="G170" s="733">
        <f>SUM(G171)</f>
        <v>0</v>
      </c>
    </row>
    <row r="171" spans="1:7" ht="31.5" hidden="1">
      <c r="A171" s="689" t="s">
        <v>509</v>
      </c>
      <c r="B171" s="348" t="s">
        <v>184</v>
      </c>
      <c r="C171" s="348" t="s">
        <v>156</v>
      </c>
      <c r="D171" s="583" t="s">
        <v>524</v>
      </c>
      <c r="E171" s="584" t="s">
        <v>822</v>
      </c>
      <c r="F171" s="348"/>
      <c r="G171" s="1146">
        <f>G172</f>
        <v>0</v>
      </c>
    </row>
    <row r="172" spans="1:7" ht="63" hidden="1">
      <c r="A172" s="137" t="s">
        <v>157</v>
      </c>
      <c r="B172" s="348" t="s">
        <v>184</v>
      </c>
      <c r="C172" s="348" t="s">
        <v>156</v>
      </c>
      <c r="D172" s="583" t="s">
        <v>524</v>
      </c>
      <c r="E172" s="584" t="s">
        <v>822</v>
      </c>
      <c r="F172" s="348" t="s">
        <v>152</v>
      </c>
      <c r="G172" s="1150"/>
    </row>
    <row r="173" spans="1:7" ht="30" customHeight="1">
      <c r="A173" s="269" t="s">
        <v>186</v>
      </c>
      <c r="B173" s="643" t="s">
        <v>438</v>
      </c>
      <c r="C173" s="643"/>
      <c r="D173" s="644"/>
      <c r="E173" s="645"/>
      <c r="F173" s="643"/>
      <c r="G173" s="1283">
        <f>+G174</f>
        <v>182598.62</v>
      </c>
    </row>
    <row r="174" spans="1:7" ht="32.25" customHeight="1">
      <c r="A174" s="270" t="s">
        <v>187</v>
      </c>
      <c r="B174" s="640" t="s">
        <v>438</v>
      </c>
      <c r="C174" s="640" t="s">
        <v>150</v>
      </c>
      <c r="D174" s="641"/>
      <c r="E174" s="642"/>
      <c r="F174" s="640"/>
      <c r="G174" s="1284">
        <f>G175</f>
        <v>182598.62</v>
      </c>
    </row>
    <row r="175" spans="1:7" ht="36.75" customHeight="1">
      <c r="A175" s="828" t="s">
        <v>246</v>
      </c>
      <c r="B175" s="777" t="s">
        <v>438</v>
      </c>
      <c r="C175" s="777" t="s">
        <v>150</v>
      </c>
      <c r="D175" s="791" t="s">
        <v>245</v>
      </c>
      <c r="E175" s="789" t="s">
        <v>464</v>
      </c>
      <c r="F175" s="777"/>
      <c r="G175" s="1324">
        <f>G176</f>
        <v>182598.62</v>
      </c>
    </row>
    <row r="176" spans="1:7" ht="39" customHeight="1">
      <c r="A176" s="734" t="s">
        <v>248</v>
      </c>
      <c r="B176" s="459" t="s">
        <v>438</v>
      </c>
      <c r="C176" s="459" t="s">
        <v>150</v>
      </c>
      <c r="D176" s="606" t="s">
        <v>247</v>
      </c>
      <c r="E176" s="607" t="s">
        <v>464</v>
      </c>
      <c r="F176" s="459"/>
      <c r="G176" s="1313">
        <f>SUM(G177)</f>
        <v>182598.62</v>
      </c>
    </row>
    <row r="177" spans="1:7" ht="51.75" customHeight="1" hidden="1">
      <c r="A177" s="691" t="s">
        <v>496</v>
      </c>
      <c r="B177" s="459" t="s">
        <v>438</v>
      </c>
      <c r="C177" s="459" t="s">
        <v>150</v>
      </c>
      <c r="D177" s="583" t="s">
        <v>495</v>
      </c>
      <c r="E177" s="584" t="s">
        <v>469</v>
      </c>
      <c r="F177" s="459"/>
      <c r="G177" s="1298">
        <f>G178</f>
        <v>182598.62</v>
      </c>
    </row>
    <row r="178" spans="1:7" ht="51" customHeight="1">
      <c r="A178" s="734" t="s">
        <v>188</v>
      </c>
      <c r="B178" s="459" t="s">
        <v>438</v>
      </c>
      <c r="C178" s="459" t="s">
        <v>150</v>
      </c>
      <c r="D178" s="606" t="s">
        <v>247</v>
      </c>
      <c r="E178" s="607" t="s">
        <v>764</v>
      </c>
      <c r="F178" s="459"/>
      <c r="G178" s="1291">
        <f>G179</f>
        <v>182598.62</v>
      </c>
    </row>
    <row r="179" spans="1:7" ht="36" customHeight="1">
      <c r="A179" s="137" t="s">
        <v>189</v>
      </c>
      <c r="B179" s="348" t="s">
        <v>438</v>
      </c>
      <c r="C179" s="348" t="s">
        <v>150</v>
      </c>
      <c r="D179" s="606" t="s">
        <v>247</v>
      </c>
      <c r="E179" s="607" t="s">
        <v>764</v>
      </c>
      <c r="F179" s="348" t="s">
        <v>190</v>
      </c>
      <c r="G179" s="1295">
        <v>182598.62</v>
      </c>
    </row>
    <row r="180" spans="1:7" ht="32.25" customHeight="1" hidden="1">
      <c r="A180" s="301" t="s">
        <v>207</v>
      </c>
      <c r="B180" s="539" t="s">
        <v>184</v>
      </c>
      <c r="C180" s="540" t="s">
        <v>150</v>
      </c>
      <c r="D180" s="541" t="s">
        <v>203</v>
      </c>
      <c r="E180" s="542" t="s">
        <v>206</v>
      </c>
      <c r="F180" s="543"/>
      <c r="G180" s="1170">
        <f>+G181</f>
        <v>0</v>
      </c>
    </row>
    <row r="181" spans="1:7" ht="32.25" customHeight="1" hidden="1">
      <c r="A181" s="287" t="s">
        <v>158</v>
      </c>
      <c r="B181" s="546" t="s">
        <v>184</v>
      </c>
      <c r="C181" s="546" t="s">
        <v>150</v>
      </c>
      <c r="D181" s="547" t="s">
        <v>203</v>
      </c>
      <c r="E181" s="548" t="s">
        <v>206</v>
      </c>
      <c r="F181" s="546" t="s">
        <v>159</v>
      </c>
      <c r="G181" s="1171">
        <v>0</v>
      </c>
    </row>
    <row r="182" spans="2:7" ht="18.75">
      <c r="B182" s="7"/>
      <c r="C182" s="57"/>
      <c r="D182" s="58"/>
      <c r="E182" s="59"/>
      <c r="F182" s="7"/>
      <c r="G182" s="60"/>
    </row>
    <row r="183" spans="2:7" ht="18.75">
      <c r="B183" s="7"/>
      <c r="C183" s="57"/>
      <c r="D183" s="58"/>
      <c r="E183" s="59"/>
      <c r="F183" s="7"/>
      <c r="G183" s="60"/>
    </row>
    <row r="184" spans="2:7" ht="18.75">
      <c r="B184" s="7"/>
      <c r="C184" s="57"/>
      <c r="D184" s="58"/>
      <c r="E184" s="59"/>
      <c r="F184" s="7"/>
      <c r="G184" s="60"/>
    </row>
    <row r="185" spans="2:7" ht="18.75">
      <c r="B185" s="7"/>
      <c r="C185" s="57"/>
      <c r="D185" s="58"/>
      <c r="E185" s="59"/>
      <c r="F185" s="7"/>
      <c r="G185" s="60"/>
    </row>
    <row r="186" spans="2:7" ht="18.75">
      <c r="B186" s="7"/>
      <c r="C186" s="57"/>
      <c r="D186" s="58"/>
      <c r="E186" s="59"/>
      <c r="F186" s="7"/>
      <c r="G186" s="60"/>
    </row>
    <row r="187" spans="2:7" ht="18.75">
      <c r="B187" s="7"/>
      <c r="C187" s="57"/>
      <c r="D187" s="58"/>
      <c r="E187" s="59"/>
      <c r="F187" s="7"/>
      <c r="G187" s="60"/>
    </row>
    <row r="188" spans="2:7" ht="18.75">
      <c r="B188" s="7"/>
      <c r="C188" s="57"/>
      <c r="D188" s="58"/>
      <c r="E188" s="59"/>
      <c r="F188" s="7"/>
      <c r="G188" s="60"/>
    </row>
    <row r="189" spans="2:7" ht="18.75">
      <c r="B189" s="7"/>
      <c r="C189" s="57"/>
      <c r="D189" s="58"/>
      <c r="E189" s="59"/>
      <c r="F189" s="7"/>
      <c r="G189" s="60"/>
    </row>
    <row r="190" spans="2:7" ht="18.75">
      <c r="B190" s="7"/>
      <c r="C190" s="57"/>
      <c r="D190" s="58"/>
      <c r="E190" s="59"/>
      <c r="F190" s="7"/>
      <c r="G190" s="60"/>
    </row>
    <row r="191" spans="2:7" ht="18.75">
      <c r="B191" s="7"/>
      <c r="C191" s="57"/>
      <c r="D191" s="58"/>
      <c r="E191" s="59"/>
      <c r="F191" s="7"/>
      <c r="G191" s="60"/>
    </row>
    <row r="192" spans="2:7" ht="18.75">
      <c r="B192" s="7"/>
      <c r="C192" s="57"/>
      <c r="D192" s="58"/>
      <c r="E192" s="59"/>
      <c r="F192" s="7"/>
      <c r="G192" s="60"/>
    </row>
    <row r="193" spans="2:7" ht="18.75">
      <c r="B193" s="7"/>
      <c r="C193" s="57"/>
      <c r="D193" s="58"/>
      <c r="E193" s="59"/>
      <c r="F193" s="7"/>
      <c r="G193" s="60"/>
    </row>
    <row r="194" spans="2:7" ht="18.75">
      <c r="B194" s="7"/>
      <c r="C194" s="57"/>
      <c r="D194" s="58"/>
      <c r="E194" s="59"/>
      <c r="F194" s="7"/>
      <c r="G194" s="60"/>
    </row>
    <row r="195" spans="2:7" ht="18.75">
      <c r="B195" s="7"/>
      <c r="C195" s="57"/>
      <c r="D195" s="58"/>
      <c r="E195" s="59"/>
      <c r="F195" s="7"/>
      <c r="G195" s="60"/>
    </row>
    <row r="196" spans="2:7" ht="18.75">
      <c r="B196" s="7"/>
      <c r="C196" s="57"/>
      <c r="D196" s="58"/>
      <c r="E196" s="59"/>
      <c r="F196" s="7"/>
      <c r="G196" s="60"/>
    </row>
    <row r="197" spans="2:7" ht="18.75">
      <c r="B197" s="7"/>
      <c r="C197" s="57"/>
      <c r="D197" s="58"/>
      <c r="E197" s="59"/>
      <c r="F197" s="7"/>
      <c r="G197" s="60"/>
    </row>
    <row r="198" spans="2:7" ht="18.75">
      <c r="B198" s="7"/>
      <c r="C198" s="57"/>
      <c r="D198" s="58"/>
      <c r="E198" s="59"/>
      <c r="F198" s="7"/>
      <c r="G198" s="60"/>
    </row>
    <row r="199" spans="2:7" ht="18.75">
      <c r="B199" s="7"/>
      <c r="C199" s="57"/>
      <c r="D199" s="58"/>
      <c r="E199" s="59"/>
      <c r="F199" s="7"/>
      <c r="G199" s="60"/>
    </row>
    <row r="200" spans="2:7" ht="18.75">
      <c r="B200" s="7"/>
      <c r="C200" s="57"/>
      <c r="D200" s="58"/>
      <c r="E200" s="59"/>
      <c r="F200" s="7"/>
      <c r="G200" s="60"/>
    </row>
    <row r="201" spans="2:7" ht="18.75">
      <c r="B201" s="7"/>
      <c r="C201" s="57"/>
      <c r="D201" s="58"/>
      <c r="E201" s="59"/>
      <c r="F201" s="7"/>
      <c r="G201" s="60"/>
    </row>
    <row r="202" spans="2:7" ht="18.75">
      <c r="B202" s="7"/>
      <c r="C202" s="57"/>
      <c r="D202" s="58"/>
      <c r="E202" s="59"/>
      <c r="F202" s="7"/>
      <c r="G202" s="60"/>
    </row>
    <row r="203" spans="2:7" ht="18.75">
      <c r="B203" s="7"/>
      <c r="C203" s="57"/>
      <c r="D203" s="58"/>
      <c r="E203" s="59"/>
      <c r="F203" s="7"/>
      <c r="G203" s="60"/>
    </row>
    <row r="204" spans="2:7" ht="18.75">
      <c r="B204" s="7"/>
      <c r="C204" s="57"/>
      <c r="D204" s="58"/>
      <c r="E204" s="59"/>
      <c r="F204" s="7"/>
      <c r="G204" s="60"/>
    </row>
    <row r="205" spans="2:7" ht="18.75">
      <c r="B205" s="7"/>
      <c r="C205" s="57"/>
      <c r="D205" s="58"/>
      <c r="E205" s="59"/>
      <c r="F205" s="7"/>
      <c r="G205" s="60"/>
    </row>
    <row r="206" spans="2:7" ht="18.75">
      <c r="B206" s="7"/>
      <c r="C206" s="57"/>
      <c r="D206" s="58"/>
      <c r="E206" s="59"/>
      <c r="F206" s="7"/>
      <c r="G206" s="60"/>
    </row>
    <row r="207" spans="2:7" ht="18.75">
      <c r="B207" s="7"/>
      <c r="C207" s="57"/>
      <c r="D207" s="58"/>
      <c r="E207" s="59"/>
      <c r="F207" s="7"/>
      <c r="G207" s="60"/>
    </row>
    <row r="208" spans="2:7" ht="18.75">
      <c r="B208" s="7"/>
      <c r="C208" s="57"/>
      <c r="D208" s="58"/>
      <c r="E208" s="59"/>
      <c r="F208" s="7"/>
      <c r="G208" s="60"/>
    </row>
    <row r="209" spans="2:7" ht="18.75">
      <c r="B209" s="7"/>
      <c r="C209" s="57"/>
      <c r="D209" s="58"/>
      <c r="E209" s="59"/>
      <c r="F209" s="7"/>
      <c r="G209" s="60"/>
    </row>
    <row r="210" spans="2:7" ht="18.75">
      <c r="B210" s="7"/>
      <c r="C210" s="57"/>
      <c r="D210" s="58"/>
      <c r="E210" s="59"/>
      <c r="F210" s="7"/>
      <c r="G210" s="60"/>
    </row>
    <row r="211" spans="2:7" ht="18.75">
      <c r="B211" s="7"/>
      <c r="C211" s="57"/>
      <c r="D211" s="58"/>
      <c r="E211" s="59"/>
      <c r="F211" s="7"/>
      <c r="G211" s="60"/>
    </row>
    <row r="212" spans="2:7" ht="18.75">
      <c r="B212" s="7"/>
      <c r="C212" s="57"/>
      <c r="D212" s="58"/>
      <c r="E212" s="59"/>
      <c r="F212" s="7"/>
      <c r="G212" s="60"/>
    </row>
    <row r="213" spans="2:7" ht="18.75">
      <c r="B213" s="7"/>
      <c r="C213" s="57"/>
      <c r="D213" s="58"/>
      <c r="E213" s="59"/>
      <c r="F213" s="7"/>
      <c r="G213" s="60"/>
    </row>
    <row r="214" spans="2:7" ht="18.75">
      <c r="B214" s="7"/>
      <c r="C214" s="57"/>
      <c r="D214" s="58"/>
      <c r="E214" s="59"/>
      <c r="F214" s="7"/>
      <c r="G214" s="60"/>
    </row>
    <row r="215" spans="2:7" ht="18.75">
      <c r="B215" s="7"/>
      <c r="C215" s="57"/>
      <c r="D215" s="58"/>
      <c r="E215" s="59"/>
      <c r="F215" s="7"/>
      <c r="G215" s="60"/>
    </row>
    <row r="216" spans="2:7" ht="18.75">
      <c r="B216" s="7"/>
      <c r="C216" s="57"/>
      <c r="D216" s="58"/>
      <c r="E216" s="59"/>
      <c r="F216" s="7"/>
      <c r="G216" s="60"/>
    </row>
    <row r="217" spans="2:7" ht="18.75">
      <c r="B217" s="7"/>
      <c r="C217" s="57"/>
      <c r="D217" s="58"/>
      <c r="E217" s="59"/>
      <c r="F217" s="7"/>
      <c r="G217" s="60"/>
    </row>
    <row r="218" spans="2:7" ht="18.75">
      <c r="B218" s="7"/>
      <c r="C218" s="57"/>
      <c r="D218" s="58"/>
      <c r="E218" s="59"/>
      <c r="F218" s="7"/>
      <c r="G218" s="60"/>
    </row>
  </sheetData>
  <sheetProtection/>
  <mergeCells count="8">
    <mergeCell ref="A8:G8"/>
    <mergeCell ref="A6:G6"/>
    <mergeCell ref="A7:G7"/>
    <mergeCell ref="A1:H1"/>
    <mergeCell ref="A2:H2"/>
    <mergeCell ref="A3:H3"/>
    <mergeCell ref="A4:H4"/>
    <mergeCell ref="A5:H5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VSSBuh</cp:lastModifiedBy>
  <cp:lastPrinted>2018-03-28T08:47:21Z</cp:lastPrinted>
  <dcterms:created xsi:type="dcterms:W3CDTF">2014-10-25T07:35:49Z</dcterms:created>
  <dcterms:modified xsi:type="dcterms:W3CDTF">2018-12-04T14:03:56Z</dcterms:modified>
  <cp:category/>
  <cp:version/>
  <cp:contentType/>
  <cp:contentStatus/>
</cp:coreProperties>
</file>